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uI\RKAS Pilv\Lepingute menetlus\Spetsialistide tabelid\LEPINGUD\YLEP 2021\PPA pisiparendused\"/>
    </mc:Choice>
  </mc:AlternateContent>
  <xr:revisionPtr revIDLastSave="0" documentId="13_ncr:1_{C09F86D6-8391-49C7-8B62-2B4339874C4D}" xr6:coauthVersionLast="46" xr6:coauthVersionMax="46" xr10:uidLastSave="{00000000-0000-0000-0000-000000000000}"/>
  <bookViews>
    <workbookView xWindow="22932" yWindow="-108" windowWidth="30936" windowHeight="16896" tabRatio="801" xr2:uid="{0FD52730-1C6C-4C04-9A95-18361584FB10}"/>
  </bookViews>
  <sheets>
    <sheet name="Lisa 2" sheetId="1" r:id="rId1"/>
    <sheet name="A.H.Tammsaare pst 70, Pärnu" sheetId="2" r:id="rId2"/>
    <sheet name="Kolde pst 65, Tallinn" sheetId="3" r:id="rId3"/>
    <sheet name="Pargi tn 1, Viljandi" sheetId="5" r:id="rId4"/>
    <sheet name="Rahu tn 38, Jõhvi" sheetId="9" r:id="rId5"/>
    <sheet name="Tallinna tn 12, Paide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7" i="1"/>
  <c r="A66" i="9"/>
  <c r="A67" i="9" s="1"/>
  <c r="A68" i="9" s="1"/>
  <c r="A69" i="9" s="1"/>
  <c r="A70" i="9" s="1"/>
  <c r="A71" i="9" s="1"/>
  <c r="A72" i="9" s="1"/>
  <c r="A73" i="9" s="1"/>
  <c r="A74" i="9" s="1"/>
  <c r="A75" i="9" s="1"/>
  <c r="C66" i="9"/>
  <c r="D66" i="9" s="1"/>
  <c r="E66" i="9"/>
  <c r="F66" i="9"/>
  <c r="F67" i="9" s="1"/>
  <c r="F68" i="9" s="1"/>
  <c r="F69" i="9" s="1"/>
  <c r="F70" i="9" s="1"/>
  <c r="F71" i="9" s="1"/>
  <c r="F72" i="9" s="1"/>
  <c r="F73" i="9" s="1"/>
  <c r="F74" i="9" s="1"/>
  <c r="F75" i="9" s="1"/>
  <c r="E67" i="9"/>
  <c r="E68" i="9"/>
  <c r="E69" i="9"/>
  <c r="E70" i="9"/>
  <c r="E71" i="9"/>
  <c r="E72" i="9"/>
  <c r="E73" i="9"/>
  <c r="E74" i="9"/>
  <c r="E75" i="9"/>
  <c r="A53" i="9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C53" i="9"/>
  <c r="D53" i="9" s="1"/>
  <c r="E53" i="9"/>
  <c r="F53" i="9"/>
  <c r="E54" i="9"/>
  <c r="F54" i="9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E55" i="9"/>
  <c r="E56" i="9"/>
  <c r="E57" i="9"/>
  <c r="E58" i="9"/>
  <c r="E59" i="9"/>
  <c r="E60" i="9"/>
  <c r="E61" i="9"/>
  <c r="E62" i="9"/>
  <c r="E63" i="9"/>
  <c r="E64" i="9"/>
  <c r="E65" i="9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C40" i="9"/>
  <c r="D40" i="9" s="1"/>
  <c r="E40" i="9"/>
  <c r="F40" i="9"/>
  <c r="G40" i="9"/>
  <c r="C41" i="9" s="1"/>
  <c r="E41" i="9"/>
  <c r="F41" i="9"/>
  <c r="E42" i="9"/>
  <c r="F42" i="9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E43" i="9"/>
  <c r="E44" i="9"/>
  <c r="E45" i="9"/>
  <c r="E46" i="9"/>
  <c r="E47" i="9"/>
  <c r="E48" i="9"/>
  <c r="E49" i="9"/>
  <c r="E50" i="9"/>
  <c r="E51" i="9"/>
  <c r="E52" i="9"/>
  <c r="G66" i="9" l="1"/>
  <c r="C67" i="9" s="1"/>
  <c r="G53" i="9"/>
  <c r="C54" i="9" s="1"/>
  <c r="D41" i="9"/>
  <c r="G41" i="9"/>
  <c r="C42" i="9" s="1"/>
  <c r="G67" i="9" l="1"/>
  <c r="C68" i="9" s="1"/>
  <c r="D67" i="9"/>
  <c r="G54" i="9"/>
  <c r="C55" i="9" s="1"/>
  <c r="D54" i="9"/>
  <c r="G42" i="9"/>
  <c r="C43" i="9" s="1"/>
  <c r="D42" i="9"/>
  <c r="D68" i="9" l="1"/>
  <c r="G68" i="9"/>
  <c r="C69" i="9" s="1"/>
  <c r="D55" i="9"/>
  <c r="G55" i="9"/>
  <c r="C56" i="9" s="1"/>
  <c r="D43" i="9"/>
  <c r="G43" i="9"/>
  <c r="C44" i="9" s="1"/>
  <c r="D69" i="9" l="1"/>
  <c r="G69" i="9"/>
  <c r="C70" i="9" s="1"/>
  <c r="D56" i="9"/>
  <c r="G56" i="9"/>
  <c r="C57" i="9" s="1"/>
  <c r="D44" i="9"/>
  <c r="G44" i="9"/>
  <c r="C45" i="9" s="1"/>
  <c r="D70" i="9" l="1"/>
  <c r="G70" i="9"/>
  <c r="C71" i="9" s="1"/>
  <c r="D57" i="9"/>
  <c r="G57" i="9"/>
  <c r="C58" i="9" s="1"/>
  <c r="G45" i="9"/>
  <c r="C46" i="9" s="1"/>
  <c r="D45" i="9"/>
  <c r="G71" i="9" l="1"/>
  <c r="C72" i="9" s="1"/>
  <c r="D71" i="9"/>
  <c r="G58" i="9"/>
  <c r="C59" i="9" s="1"/>
  <c r="D58" i="9"/>
  <c r="D46" i="9"/>
  <c r="G46" i="9"/>
  <c r="C47" i="9" s="1"/>
  <c r="G72" i="9" l="1"/>
  <c r="C73" i="9" s="1"/>
  <c r="D72" i="9"/>
  <c r="G59" i="9"/>
  <c r="C60" i="9" s="1"/>
  <c r="D59" i="9"/>
  <c r="D47" i="9"/>
  <c r="G47" i="9"/>
  <c r="C48" i="9" s="1"/>
  <c r="A26" i="9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D10" i="1"/>
  <c r="E10" i="1"/>
  <c r="A17" i="9"/>
  <c r="A18" i="9" s="1"/>
  <c r="A19" i="9" s="1"/>
  <c r="A20" i="9" s="1"/>
  <c r="A21" i="9" s="1"/>
  <c r="A22" i="9" s="1"/>
  <c r="A23" i="9" s="1"/>
  <c r="A24" i="9" s="1"/>
  <c r="A25" i="9" s="1"/>
  <c r="A16" i="9"/>
  <c r="E10" i="9"/>
  <c r="E25" i="9" s="1"/>
  <c r="D10" i="9"/>
  <c r="D11" i="9" s="1"/>
  <c r="I11" i="1"/>
  <c r="I9" i="1"/>
  <c r="I8" i="1"/>
  <c r="D73" i="9" l="1"/>
  <c r="G73" i="9"/>
  <c r="C74" i="9" s="1"/>
  <c r="D60" i="9"/>
  <c r="G60" i="9"/>
  <c r="C61" i="9" s="1"/>
  <c r="D48" i="9"/>
  <c r="G48" i="9"/>
  <c r="C49" i="9" s="1"/>
  <c r="E32" i="9"/>
  <c r="E31" i="9"/>
  <c r="E30" i="9"/>
  <c r="E29" i="9"/>
  <c r="E28" i="9"/>
  <c r="E39" i="9"/>
  <c r="E38" i="9"/>
  <c r="E27" i="9"/>
  <c r="E37" i="9"/>
  <c r="E36" i="9"/>
  <c r="E26" i="9"/>
  <c r="E35" i="9"/>
  <c r="E34" i="9"/>
  <c r="E33" i="9"/>
  <c r="E16" i="9"/>
  <c r="F16" i="9"/>
  <c r="E19" i="9"/>
  <c r="E20" i="9"/>
  <c r="E24" i="9"/>
  <c r="E23" i="9"/>
  <c r="E22" i="9"/>
  <c r="E18" i="9"/>
  <c r="C16" i="9"/>
  <c r="E17" i="9"/>
  <c r="E21" i="9"/>
  <c r="A70" i="3"/>
  <c r="A71" i="3" s="1"/>
  <c r="A72" i="3" s="1"/>
  <c r="A73" i="3" s="1"/>
  <c r="A74" i="3" s="1"/>
  <c r="A75" i="3" s="1"/>
  <c r="C70" i="3"/>
  <c r="D70" i="3" s="1"/>
  <c r="E70" i="3"/>
  <c r="F70" i="3"/>
  <c r="F71" i="3" s="1"/>
  <c r="F72" i="3" s="1"/>
  <c r="F73" i="3" s="1"/>
  <c r="F74" i="3" s="1"/>
  <c r="F75" i="3" s="1"/>
  <c r="E71" i="3"/>
  <c r="E72" i="3"/>
  <c r="E73" i="3"/>
  <c r="E74" i="3"/>
  <c r="E75" i="3"/>
  <c r="A62" i="3"/>
  <c r="A63" i="3" s="1"/>
  <c r="A64" i="3" s="1"/>
  <c r="A65" i="3" s="1"/>
  <c r="A66" i="3" s="1"/>
  <c r="A67" i="3" s="1"/>
  <c r="A68" i="3" s="1"/>
  <c r="A69" i="3" s="1"/>
  <c r="C62" i="3"/>
  <c r="G62" i="3" s="1"/>
  <c r="C63" i="3" s="1"/>
  <c r="D62" i="3"/>
  <c r="E62" i="3"/>
  <c r="F62" i="3"/>
  <c r="E63" i="3"/>
  <c r="F63" i="3"/>
  <c r="F64" i="3" s="1"/>
  <c r="F65" i="3" s="1"/>
  <c r="F66" i="3" s="1"/>
  <c r="F67" i="3" s="1"/>
  <c r="F68" i="3" s="1"/>
  <c r="F69" i="3" s="1"/>
  <c r="E64" i="3"/>
  <c r="E65" i="3"/>
  <c r="E66" i="3"/>
  <c r="E67" i="3"/>
  <c r="E68" i="3"/>
  <c r="E69" i="3"/>
  <c r="A54" i="3"/>
  <c r="A55" i="3" s="1"/>
  <c r="A56" i="3" s="1"/>
  <c r="A57" i="3" s="1"/>
  <c r="A58" i="3" s="1"/>
  <c r="A59" i="3" s="1"/>
  <c r="A60" i="3" s="1"/>
  <c r="A61" i="3" s="1"/>
  <c r="C54" i="3"/>
  <c r="D54" i="3"/>
  <c r="E54" i="3"/>
  <c r="F54" i="3"/>
  <c r="G54" i="3"/>
  <c r="C55" i="3" s="1"/>
  <c r="E55" i="3"/>
  <c r="F55" i="3"/>
  <c r="E56" i="3"/>
  <c r="F56" i="3"/>
  <c r="F57" i="3" s="1"/>
  <c r="F58" i="3" s="1"/>
  <c r="F59" i="3" s="1"/>
  <c r="F60" i="3" s="1"/>
  <c r="F61" i="3" s="1"/>
  <c r="E57" i="3"/>
  <c r="E58" i="3"/>
  <c r="E59" i="3"/>
  <c r="E60" i="3"/>
  <c r="E61" i="3"/>
  <c r="A48" i="3"/>
  <c r="A49" i="3" s="1"/>
  <c r="A50" i="3" s="1"/>
  <c r="A51" i="3" s="1"/>
  <c r="A52" i="3" s="1"/>
  <c r="A53" i="3" s="1"/>
  <c r="C48" i="3"/>
  <c r="D48" i="3"/>
  <c r="E48" i="3"/>
  <c r="F48" i="3"/>
  <c r="G48" i="3"/>
  <c r="C49" i="3" s="1"/>
  <c r="E49" i="3"/>
  <c r="F49" i="3"/>
  <c r="E50" i="3"/>
  <c r="F50" i="3"/>
  <c r="F51" i="3" s="1"/>
  <c r="F52" i="3" s="1"/>
  <c r="F53" i="3" s="1"/>
  <c r="E51" i="3"/>
  <c r="E52" i="3"/>
  <c r="E53" i="3"/>
  <c r="A75" i="2"/>
  <c r="E75" i="2"/>
  <c r="A74" i="2"/>
  <c r="E74" i="2"/>
  <c r="D74" i="9" l="1"/>
  <c r="G74" i="9"/>
  <c r="C75" i="9" s="1"/>
  <c r="D61" i="9"/>
  <c r="G61" i="9"/>
  <c r="C62" i="9" s="1"/>
  <c r="G49" i="9"/>
  <c r="C50" i="9" s="1"/>
  <c r="D49" i="9"/>
  <c r="F17" i="9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I10" i="1"/>
  <c r="G16" i="9"/>
  <c r="C17" i="9" s="1"/>
  <c r="D16" i="9"/>
  <c r="G70" i="3"/>
  <c r="C71" i="3" s="1"/>
  <c r="G63" i="3"/>
  <c r="C64" i="3" s="1"/>
  <c r="D63" i="3"/>
  <c r="G55" i="3"/>
  <c r="C56" i="3" s="1"/>
  <c r="D55" i="3"/>
  <c r="G49" i="3"/>
  <c r="C50" i="3" s="1"/>
  <c r="D49" i="3"/>
  <c r="G75" i="9" l="1"/>
  <c r="D75" i="9"/>
  <c r="G62" i="9"/>
  <c r="C63" i="9" s="1"/>
  <c r="D62" i="9"/>
  <c r="G50" i="9"/>
  <c r="C51" i="9" s="1"/>
  <c r="D50" i="9"/>
  <c r="D17" i="9"/>
  <c r="G17" i="9"/>
  <c r="C18" i="9" s="1"/>
  <c r="G71" i="3"/>
  <c r="C72" i="3" s="1"/>
  <c r="D71" i="3"/>
  <c r="G64" i="3"/>
  <c r="C65" i="3" s="1"/>
  <c r="D64" i="3"/>
  <c r="G56" i="3"/>
  <c r="C57" i="3" s="1"/>
  <c r="D56" i="3"/>
  <c r="G50" i="3"/>
  <c r="C51" i="3" s="1"/>
  <c r="D50" i="3"/>
  <c r="D63" i="9" l="1"/>
  <c r="G63" i="9"/>
  <c r="C64" i="9" s="1"/>
  <c r="D51" i="9"/>
  <c r="G51" i="9"/>
  <c r="C52" i="9" s="1"/>
  <c r="G18" i="9"/>
  <c r="C19" i="9" s="1"/>
  <c r="D18" i="9"/>
  <c r="G72" i="3"/>
  <c r="C73" i="3" s="1"/>
  <c r="D72" i="3"/>
  <c r="D65" i="3"/>
  <c r="G65" i="3"/>
  <c r="C66" i="3" s="1"/>
  <c r="D57" i="3"/>
  <c r="G57" i="3"/>
  <c r="C58" i="3" s="1"/>
  <c r="D51" i="3"/>
  <c r="G51" i="3"/>
  <c r="C52" i="3" s="1"/>
  <c r="D64" i="9" l="1"/>
  <c r="G64" i="9"/>
  <c r="C65" i="9" s="1"/>
  <c r="D52" i="9"/>
  <c r="G52" i="9"/>
  <c r="G19" i="9"/>
  <c r="C20" i="9" s="1"/>
  <c r="D19" i="9"/>
  <c r="D73" i="3"/>
  <c r="G73" i="3"/>
  <c r="C74" i="3" s="1"/>
  <c r="D66" i="3"/>
  <c r="G66" i="3"/>
  <c r="C67" i="3" s="1"/>
  <c r="D58" i="3"/>
  <c r="G58" i="3"/>
  <c r="C59" i="3" s="1"/>
  <c r="D52" i="3"/>
  <c r="G52" i="3"/>
  <c r="C53" i="3" s="1"/>
  <c r="G65" i="9" l="1"/>
  <c r="D65" i="9"/>
  <c r="G20" i="9"/>
  <c r="C21" i="9" s="1"/>
  <c r="D20" i="9"/>
  <c r="D74" i="3"/>
  <c r="G74" i="3"/>
  <c r="C75" i="3" s="1"/>
  <c r="G67" i="3"/>
  <c r="C68" i="3" s="1"/>
  <c r="D67" i="3"/>
  <c r="G59" i="3"/>
  <c r="C60" i="3" s="1"/>
  <c r="D59" i="3"/>
  <c r="G53" i="3"/>
  <c r="D53" i="3"/>
  <c r="D21" i="9" l="1"/>
  <c r="G21" i="9"/>
  <c r="C22" i="9" s="1"/>
  <c r="G75" i="3"/>
  <c r="D75" i="3"/>
  <c r="G68" i="3"/>
  <c r="C69" i="3" s="1"/>
  <c r="D68" i="3"/>
  <c r="G60" i="3"/>
  <c r="C61" i="3" s="1"/>
  <c r="D60" i="3"/>
  <c r="G22" i="9" l="1"/>
  <c r="C23" i="9" s="1"/>
  <c r="D22" i="9"/>
  <c r="D69" i="3"/>
  <c r="G69" i="3"/>
  <c r="G61" i="3"/>
  <c r="D61" i="3"/>
  <c r="G23" i="9" l="1"/>
  <c r="C24" i="9" s="1"/>
  <c r="D23" i="9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E10" i="8"/>
  <c r="E17" i="8" s="1"/>
  <c r="D10" i="8"/>
  <c r="D11" i="8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E10" i="5"/>
  <c r="D10" i="5"/>
  <c r="D11" i="5" s="1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E10" i="3"/>
  <c r="E17" i="3" s="1"/>
  <c r="D10" i="3"/>
  <c r="D11" i="3" s="1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D10" i="2"/>
  <c r="D11" i="2" s="1"/>
  <c r="E10" i="2"/>
  <c r="E73" i="2" s="1"/>
  <c r="D24" i="9" l="1"/>
  <c r="G24" i="9"/>
  <c r="C25" i="9" s="1"/>
  <c r="E52" i="2"/>
  <c r="E42" i="2"/>
  <c r="E29" i="2"/>
  <c r="E16" i="2"/>
  <c r="E61" i="2"/>
  <c r="E59" i="2"/>
  <c r="E48" i="2"/>
  <c r="E38" i="2"/>
  <c r="E23" i="2"/>
  <c r="E58" i="2"/>
  <c r="E47" i="2"/>
  <c r="E36" i="2"/>
  <c r="E21" i="2"/>
  <c r="E69" i="2"/>
  <c r="E54" i="2"/>
  <c r="E43" i="2"/>
  <c r="E31" i="2"/>
  <c r="E68" i="2"/>
  <c r="E56" i="2"/>
  <c r="E51" i="2"/>
  <c r="E46" i="2"/>
  <c r="E40" i="2"/>
  <c r="E35" i="2"/>
  <c r="E27" i="2"/>
  <c r="E19" i="2"/>
  <c r="C16" i="2"/>
  <c r="D16" i="2" s="1"/>
  <c r="E65" i="2"/>
  <c r="E55" i="2"/>
  <c r="E50" i="2"/>
  <c r="E44" i="2"/>
  <c r="E39" i="2"/>
  <c r="E33" i="2"/>
  <c r="E25" i="2"/>
  <c r="E17" i="2"/>
  <c r="E64" i="2"/>
  <c r="E72" i="2"/>
  <c r="E67" i="2"/>
  <c r="E63" i="2"/>
  <c r="E60" i="2"/>
  <c r="E71" i="2"/>
  <c r="E57" i="2"/>
  <c r="E53" i="2"/>
  <c r="E49" i="2"/>
  <c r="E45" i="2"/>
  <c r="E41" i="2"/>
  <c r="E37" i="2"/>
  <c r="E34" i="2"/>
  <c r="E32" i="2"/>
  <c r="E30" i="2"/>
  <c r="E28" i="2"/>
  <c r="E26" i="2"/>
  <c r="E24" i="2"/>
  <c r="E22" i="2"/>
  <c r="E20" i="2"/>
  <c r="E18" i="2"/>
  <c r="F16" i="2"/>
  <c r="I7" i="1" s="1"/>
  <c r="E70" i="2"/>
  <c r="E66" i="2"/>
  <c r="E62" i="2"/>
  <c r="E19" i="8"/>
  <c r="C16" i="8"/>
  <c r="D16" i="8" s="1"/>
  <c r="F16" i="8"/>
  <c r="E74" i="8"/>
  <c r="E72" i="8"/>
  <c r="E70" i="8"/>
  <c r="E68" i="8"/>
  <c r="E66" i="8"/>
  <c r="E64" i="8"/>
  <c r="E62" i="8"/>
  <c r="E60" i="8"/>
  <c r="E58" i="8"/>
  <c r="E56" i="8"/>
  <c r="E54" i="8"/>
  <c r="E52" i="8"/>
  <c r="E50" i="8"/>
  <c r="E48" i="8"/>
  <c r="E46" i="8"/>
  <c r="E44" i="8"/>
  <c r="E42" i="8"/>
  <c r="E40" i="8"/>
  <c r="E38" i="8"/>
  <c r="E36" i="8"/>
  <c r="E34" i="8"/>
  <c r="E32" i="8"/>
  <c r="E30" i="8"/>
  <c r="E28" i="8"/>
  <c r="E26" i="8"/>
  <c r="E24" i="8"/>
  <c r="E22" i="8"/>
  <c r="E20" i="8"/>
  <c r="E75" i="8"/>
  <c r="E73" i="8"/>
  <c r="E71" i="8"/>
  <c r="E69" i="8"/>
  <c r="E67" i="8"/>
  <c r="E65" i="8"/>
  <c r="E63" i="8"/>
  <c r="E61" i="8"/>
  <c r="E59" i="8"/>
  <c r="E57" i="8"/>
  <c r="E55" i="8"/>
  <c r="E53" i="8"/>
  <c r="E51" i="8"/>
  <c r="E49" i="8"/>
  <c r="E47" i="8"/>
  <c r="E45" i="8"/>
  <c r="E43" i="8"/>
  <c r="E41" i="8"/>
  <c r="E39" i="8"/>
  <c r="E37" i="8"/>
  <c r="E35" i="8"/>
  <c r="E33" i="8"/>
  <c r="E31" i="8"/>
  <c r="E29" i="8"/>
  <c r="E27" i="8"/>
  <c r="E25" i="8"/>
  <c r="E23" i="8"/>
  <c r="E21" i="8"/>
  <c r="E16" i="8"/>
  <c r="E18" i="8"/>
  <c r="E21" i="5"/>
  <c r="C16" i="5"/>
  <c r="D16" i="5" s="1"/>
  <c r="E19" i="5"/>
  <c r="E23" i="5"/>
  <c r="E24" i="5"/>
  <c r="E22" i="5"/>
  <c r="E20" i="5"/>
  <c r="E18" i="5"/>
  <c r="E16" i="5"/>
  <c r="G16" i="5" s="1"/>
  <c r="C17" i="5" s="1"/>
  <c r="F16" i="5"/>
  <c r="E17" i="5"/>
  <c r="E25" i="5"/>
  <c r="C16" i="3"/>
  <c r="D16" i="3" s="1"/>
  <c r="F16" i="3"/>
  <c r="E46" i="3"/>
  <c r="E44" i="3"/>
  <c r="E42" i="3"/>
  <c r="E40" i="3"/>
  <c r="E38" i="3"/>
  <c r="E36" i="3"/>
  <c r="E34" i="3"/>
  <c r="E32" i="3"/>
  <c r="E30" i="3"/>
  <c r="E28" i="3"/>
  <c r="E26" i="3"/>
  <c r="E24" i="3"/>
  <c r="E22" i="3"/>
  <c r="E20" i="3"/>
  <c r="E47" i="3"/>
  <c r="E45" i="3"/>
  <c r="E43" i="3"/>
  <c r="E41" i="3"/>
  <c r="E39" i="3"/>
  <c r="E37" i="3"/>
  <c r="E35" i="3"/>
  <c r="E33" i="3"/>
  <c r="E31" i="3"/>
  <c r="E29" i="3"/>
  <c r="E27" i="3"/>
  <c r="E25" i="3"/>
  <c r="E23" i="3"/>
  <c r="E21" i="3"/>
  <c r="E19" i="3"/>
  <c r="E16" i="3"/>
  <c r="E18" i="3"/>
  <c r="G25" i="9" l="1"/>
  <c r="C26" i="9" s="1"/>
  <c r="D25" i="9"/>
  <c r="G16" i="2"/>
  <c r="C17" i="2" s="1"/>
  <c r="F17" i="5"/>
  <c r="F18" i="5" s="1"/>
  <c r="F19" i="5" s="1"/>
  <c r="F20" i="5" s="1"/>
  <c r="F21" i="5" s="1"/>
  <c r="F22" i="5" s="1"/>
  <c r="F23" i="5" s="1"/>
  <c r="F24" i="5" s="1"/>
  <c r="F25" i="5" s="1"/>
  <c r="F17" i="8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F17" i="2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G16" i="3"/>
  <c r="C17" i="3" s="1"/>
  <c r="G17" i="3" s="1"/>
  <c r="C18" i="3" s="1"/>
  <c r="F17" i="3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G16" i="8"/>
  <c r="C17" i="8" s="1"/>
  <c r="G17" i="8" s="1"/>
  <c r="C18" i="8" s="1"/>
  <c r="G17" i="5"/>
  <c r="C18" i="5" s="1"/>
  <c r="D17" i="5"/>
  <c r="E11" i="1"/>
  <c r="D11" i="1"/>
  <c r="E9" i="1"/>
  <c r="D9" i="1"/>
  <c r="G8" i="1"/>
  <c r="E8" i="1"/>
  <c r="D8" i="1"/>
  <c r="E7" i="1"/>
  <c r="D7" i="1"/>
  <c r="G9" i="1" l="1"/>
  <c r="H9" i="1" s="1"/>
  <c r="H8" i="1"/>
  <c r="G26" i="9"/>
  <c r="C27" i="9" s="1"/>
  <c r="D26" i="9"/>
  <c r="D17" i="3"/>
  <c r="D17" i="2"/>
  <c r="G17" i="2"/>
  <c r="C18" i="2" s="1"/>
  <c r="D17" i="8"/>
  <c r="D18" i="8"/>
  <c r="G18" i="8"/>
  <c r="C19" i="8" s="1"/>
  <c r="D18" i="5"/>
  <c r="G18" i="5"/>
  <c r="C19" i="5" s="1"/>
  <c r="D18" i="3"/>
  <c r="G18" i="3"/>
  <c r="C19" i="3" s="1"/>
  <c r="D27" i="9" l="1"/>
  <c r="G27" i="9"/>
  <c r="C28" i="9" s="1"/>
  <c r="D18" i="2"/>
  <c r="G18" i="2"/>
  <c r="C19" i="2" s="1"/>
  <c r="G19" i="8"/>
  <c r="C20" i="8" s="1"/>
  <c r="D19" i="8"/>
  <c r="G19" i="5"/>
  <c r="C20" i="5" s="1"/>
  <c r="D19" i="5"/>
  <c r="G19" i="3"/>
  <c r="C20" i="3" s="1"/>
  <c r="D19" i="3"/>
  <c r="G11" i="1"/>
  <c r="H11" i="1" s="1"/>
  <c r="G28" i="9" l="1"/>
  <c r="C29" i="9" s="1"/>
  <c r="D28" i="9"/>
  <c r="D19" i="2"/>
  <c r="G19" i="2"/>
  <c r="C20" i="2" s="1"/>
  <c r="G20" i="8"/>
  <c r="C21" i="8" s="1"/>
  <c r="D20" i="8"/>
  <c r="G20" i="5"/>
  <c r="C21" i="5" s="1"/>
  <c r="D20" i="5"/>
  <c r="G20" i="3"/>
  <c r="C21" i="3" s="1"/>
  <c r="D20" i="3"/>
  <c r="D29" i="9" l="1"/>
  <c r="G29" i="9"/>
  <c r="C30" i="9" s="1"/>
  <c r="G20" i="2"/>
  <c r="C21" i="2" s="1"/>
  <c r="D20" i="2"/>
  <c r="G21" i="8"/>
  <c r="C22" i="8" s="1"/>
  <c r="D21" i="8"/>
  <c r="G21" i="5"/>
  <c r="C22" i="5" s="1"/>
  <c r="D21" i="5"/>
  <c r="G21" i="3"/>
  <c r="C22" i="3" s="1"/>
  <c r="D21" i="3"/>
  <c r="G30" i="9" l="1"/>
  <c r="C31" i="9" s="1"/>
  <c r="D30" i="9"/>
  <c r="D21" i="2"/>
  <c r="G21" i="2"/>
  <c r="C22" i="2" s="1"/>
  <c r="D22" i="8"/>
  <c r="G22" i="8"/>
  <c r="C23" i="8" s="1"/>
  <c r="G22" i="5"/>
  <c r="C23" i="5" s="1"/>
  <c r="D22" i="5"/>
  <c r="G22" i="3"/>
  <c r="C23" i="3" s="1"/>
  <c r="D22" i="3"/>
  <c r="G31" i="9" l="1"/>
  <c r="C32" i="9" s="1"/>
  <c r="D31" i="9"/>
  <c r="G22" i="2"/>
  <c r="C23" i="2" s="1"/>
  <c r="D22" i="2"/>
  <c r="G23" i="8"/>
  <c r="C24" i="8" s="1"/>
  <c r="D23" i="8"/>
  <c r="G23" i="5"/>
  <c r="C24" i="5" s="1"/>
  <c r="D23" i="5"/>
  <c r="G23" i="3"/>
  <c r="C24" i="3" s="1"/>
  <c r="D23" i="3"/>
  <c r="G32" i="9" l="1"/>
  <c r="C33" i="9" s="1"/>
  <c r="D32" i="9"/>
  <c r="D23" i="2"/>
  <c r="G23" i="2"/>
  <c r="C24" i="2" s="1"/>
  <c r="G24" i="8"/>
  <c r="C25" i="8" s="1"/>
  <c r="D24" i="8"/>
  <c r="D24" i="5"/>
  <c r="G24" i="5"/>
  <c r="C25" i="5" s="1"/>
  <c r="G24" i="3"/>
  <c r="C25" i="3" s="1"/>
  <c r="D24" i="3"/>
  <c r="D33" i="9" l="1"/>
  <c r="G33" i="9"/>
  <c r="C34" i="9" s="1"/>
  <c r="G24" i="2"/>
  <c r="C25" i="2" s="1"/>
  <c r="D24" i="2"/>
  <c r="G25" i="8"/>
  <c r="C26" i="8" s="1"/>
  <c r="D25" i="8"/>
  <c r="G25" i="5"/>
  <c r="D25" i="5"/>
  <c r="G25" i="3"/>
  <c r="C26" i="3" s="1"/>
  <c r="D25" i="3"/>
  <c r="G34" i="9" l="1"/>
  <c r="C35" i="9" s="1"/>
  <c r="D34" i="9"/>
  <c r="D25" i="2"/>
  <c r="G25" i="2"/>
  <c r="C26" i="2" s="1"/>
  <c r="G26" i="8"/>
  <c r="C27" i="8" s="1"/>
  <c r="D26" i="8"/>
  <c r="G26" i="3"/>
  <c r="C27" i="3" s="1"/>
  <c r="D26" i="3"/>
  <c r="G35" i="9" l="1"/>
  <c r="C36" i="9" s="1"/>
  <c r="D35" i="9"/>
  <c r="G26" i="2"/>
  <c r="C27" i="2" s="1"/>
  <c r="D26" i="2"/>
  <c r="G27" i="8"/>
  <c r="C28" i="8" s="1"/>
  <c r="D27" i="8"/>
  <c r="G27" i="3"/>
  <c r="C28" i="3" s="1"/>
  <c r="D27" i="3"/>
  <c r="G36" i="9" l="1"/>
  <c r="C37" i="9" s="1"/>
  <c r="D36" i="9"/>
  <c r="D27" i="2"/>
  <c r="G27" i="2"/>
  <c r="C28" i="2" s="1"/>
  <c r="D28" i="8"/>
  <c r="G28" i="8"/>
  <c r="C29" i="8" s="1"/>
  <c r="G28" i="3"/>
  <c r="C29" i="3" s="1"/>
  <c r="D28" i="3"/>
  <c r="D37" i="9" l="1"/>
  <c r="G37" i="9"/>
  <c r="C38" i="9" s="1"/>
  <c r="G28" i="2"/>
  <c r="C29" i="2" s="1"/>
  <c r="D28" i="2"/>
  <c r="G29" i="8"/>
  <c r="C30" i="8" s="1"/>
  <c r="D29" i="8"/>
  <c r="G29" i="3"/>
  <c r="C30" i="3" s="1"/>
  <c r="D29" i="3"/>
  <c r="D38" i="9" l="1"/>
  <c r="G38" i="9"/>
  <c r="C39" i="9" s="1"/>
  <c r="D29" i="2"/>
  <c r="G29" i="2"/>
  <c r="C30" i="2" s="1"/>
  <c r="D30" i="8"/>
  <c r="G30" i="8"/>
  <c r="C31" i="8" s="1"/>
  <c r="D30" i="3"/>
  <c r="G30" i="3"/>
  <c r="C31" i="3" s="1"/>
  <c r="G39" i="9" l="1"/>
  <c r="D39" i="9"/>
  <c r="G30" i="2"/>
  <c r="C31" i="2" s="1"/>
  <c r="D30" i="2"/>
  <c r="G31" i="8"/>
  <c r="C32" i="8" s="1"/>
  <c r="D31" i="8"/>
  <c r="G31" i="3"/>
  <c r="C32" i="3" s="1"/>
  <c r="D31" i="3"/>
  <c r="D31" i="2" l="1"/>
  <c r="G31" i="2"/>
  <c r="C32" i="2" s="1"/>
  <c r="D32" i="8"/>
  <c r="G32" i="8"/>
  <c r="C33" i="8" s="1"/>
  <c r="D32" i="3"/>
  <c r="G32" i="3"/>
  <c r="C33" i="3" s="1"/>
  <c r="G32" i="2" l="1"/>
  <c r="C33" i="2" s="1"/>
  <c r="D32" i="2"/>
  <c r="G33" i="8"/>
  <c r="C34" i="8" s="1"/>
  <c r="D33" i="8"/>
  <c r="G33" i="3"/>
  <c r="C34" i="3" s="1"/>
  <c r="D33" i="3"/>
  <c r="D33" i="2" l="1"/>
  <c r="G33" i="2"/>
  <c r="C34" i="2" s="1"/>
  <c r="D34" i="8"/>
  <c r="G34" i="8"/>
  <c r="C35" i="8" s="1"/>
  <c r="D34" i="3"/>
  <c r="G34" i="3"/>
  <c r="C35" i="3" s="1"/>
  <c r="D34" i="2" l="1"/>
  <c r="G34" i="2"/>
  <c r="C35" i="2" s="1"/>
  <c r="G35" i="8"/>
  <c r="C36" i="8" s="1"/>
  <c r="D35" i="8"/>
  <c r="G35" i="3"/>
  <c r="C36" i="3" s="1"/>
  <c r="D35" i="3"/>
  <c r="D35" i="2" l="1"/>
  <c r="G35" i="2"/>
  <c r="C36" i="2" s="1"/>
  <c r="D36" i="8"/>
  <c r="G36" i="8"/>
  <c r="C37" i="8" s="1"/>
  <c r="D36" i="3"/>
  <c r="G36" i="3"/>
  <c r="C37" i="3" s="1"/>
  <c r="D36" i="2" l="1"/>
  <c r="G36" i="2"/>
  <c r="C37" i="2" s="1"/>
  <c r="G37" i="8"/>
  <c r="C38" i="8" s="1"/>
  <c r="D37" i="8"/>
  <c r="G37" i="3"/>
  <c r="C38" i="3" s="1"/>
  <c r="D37" i="3"/>
  <c r="G37" i="2" l="1"/>
  <c r="C38" i="2" s="1"/>
  <c r="D37" i="2"/>
  <c r="D38" i="8"/>
  <c r="G38" i="8"/>
  <c r="C39" i="8" s="1"/>
  <c r="D38" i="3"/>
  <c r="G38" i="3"/>
  <c r="C39" i="3" s="1"/>
  <c r="G38" i="2" l="1"/>
  <c r="C39" i="2" s="1"/>
  <c r="D38" i="2"/>
  <c r="G39" i="8"/>
  <c r="C40" i="8" s="1"/>
  <c r="D39" i="8"/>
  <c r="G39" i="3"/>
  <c r="C40" i="3" s="1"/>
  <c r="D39" i="3"/>
  <c r="D39" i="2" l="1"/>
  <c r="G39" i="2"/>
  <c r="C40" i="2" s="1"/>
  <c r="D40" i="8"/>
  <c r="G40" i="8"/>
  <c r="C41" i="8" s="1"/>
  <c r="D40" i="3"/>
  <c r="G40" i="3"/>
  <c r="C41" i="3" s="1"/>
  <c r="D40" i="2" l="1"/>
  <c r="G40" i="2"/>
  <c r="C41" i="2" s="1"/>
  <c r="G41" i="8"/>
  <c r="C42" i="8" s="1"/>
  <c r="D41" i="8"/>
  <c r="G41" i="3"/>
  <c r="C42" i="3" s="1"/>
  <c r="D41" i="3"/>
  <c r="D41" i="2" l="1"/>
  <c r="G41" i="2"/>
  <c r="C42" i="2" s="1"/>
  <c r="D42" i="8"/>
  <c r="G42" i="8"/>
  <c r="C43" i="8" s="1"/>
  <c r="D42" i="3"/>
  <c r="G42" i="3"/>
  <c r="C43" i="3" s="1"/>
  <c r="G42" i="2" l="1"/>
  <c r="C43" i="2" s="1"/>
  <c r="D42" i="2"/>
  <c r="G43" i="8"/>
  <c r="C44" i="8" s="1"/>
  <c r="D43" i="8"/>
  <c r="G43" i="3"/>
  <c r="C44" i="3" s="1"/>
  <c r="D43" i="3"/>
  <c r="G43" i="2" l="1"/>
  <c r="C44" i="2" s="1"/>
  <c r="D43" i="2"/>
  <c r="D44" i="8"/>
  <c r="G44" i="8"/>
  <c r="C45" i="8" s="1"/>
  <c r="D44" i="3"/>
  <c r="G44" i="3"/>
  <c r="C45" i="3" s="1"/>
  <c r="G44" i="2" l="1"/>
  <c r="C45" i="2" s="1"/>
  <c r="D44" i="2"/>
  <c r="G45" i="8"/>
  <c r="C46" i="8" s="1"/>
  <c r="D45" i="8"/>
  <c r="G45" i="3"/>
  <c r="C46" i="3" s="1"/>
  <c r="D45" i="3"/>
  <c r="D45" i="2" l="1"/>
  <c r="G45" i="2"/>
  <c r="C46" i="2" s="1"/>
  <c r="D46" i="8"/>
  <c r="G46" i="8"/>
  <c r="C47" i="8" s="1"/>
  <c r="D46" i="3"/>
  <c r="G46" i="3"/>
  <c r="C47" i="3" s="1"/>
  <c r="G46" i="2" l="1"/>
  <c r="C47" i="2" s="1"/>
  <c r="D46" i="2"/>
  <c r="G47" i="8"/>
  <c r="C48" i="8" s="1"/>
  <c r="D47" i="8"/>
  <c r="G47" i="3"/>
  <c r="D47" i="3"/>
  <c r="D47" i="2" l="1"/>
  <c r="G47" i="2"/>
  <c r="C48" i="2" s="1"/>
  <c r="D48" i="8"/>
  <c r="G48" i="8"/>
  <c r="C49" i="8" s="1"/>
  <c r="G48" i="2" l="1"/>
  <c r="C49" i="2" s="1"/>
  <c r="D48" i="2"/>
  <c r="G49" i="8"/>
  <c r="C50" i="8" s="1"/>
  <c r="D49" i="8"/>
  <c r="D49" i="2" l="1"/>
  <c r="G49" i="2"/>
  <c r="C50" i="2" s="1"/>
  <c r="D50" i="8"/>
  <c r="G50" i="8"/>
  <c r="C51" i="8" s="1"/>
  <c r="G50" i="2" l="1"/>
  <c r="C51" i="2" s="1"/>
  <c r="D50" i="2"/>
  <c r="G51" i="8"/>
  <c r="C52" i="8" s="1"/>
  <c r="D51" i="8"/>
  <c r="D51" i="2" l="1"/>
  <c r="G51" i="2"/>
  <c r="C52" i="2" s="1"/>
  <c r="D52" i="8"/>
  <c r="G52" i="8"/>
  <c r="C53" i="8" s="1"/>
  <c r="G52" i="2" l="1"/>
  <c r="C53" i="2" s="1"/>
  <c r="D52" i="2"/>
  <c r="G53" i="8"/>
  <c r="C54" i="8" s="1"/>
  <c r="D53" i="8"/>
  <c r="G53" i="2" l="1"/>
  <c r="C54" i="2" s="1"/>
  <c r="D53" i="2"/>
  <c r="D54" i="8"/>
  <c r="G54" i="8"/>
  <c r="C55" i="8" s="1"/>
  <c r="G54" i="2" l="1"/>
  <c r="C55" i="2" s="1"/>
  <c r="D54" i="2"/>
  <c r="G55" i="8"/>
  <c r="C56" i="8" s="1"/>
  <c r="D55" i="8"/>
  <c r="D55" i="2" l="1"/>
  <c r="G55" i="2"/>
  <c r="C56" i="2" s="1"/>
  <c r="D56" i="8"/>
  <c r="G56" i="8"/>
  <c r="C57" i="8" s="1"/>
  <c r="G56" i="2" l="1"/>
  <c r="C57" i="2" s="1"/>
  <c r="D56" i="2"/>
  <c r="G57" i="8"/>
  <c r="C58" i="8" s="1"/>
  <c r="D57" i="8"/>
  <c r="D57" i="2" l="1"/>
  <c r="G57" i="2"/>
  <c r="C58" i="2" s="1"/>
  <c r="D58" i="8"/>
  <c r="G58" i="8"/>
  <c r="C59" i="8" s="1"/>
  <c r="G58" i="2" l="1"/>
  <c r="C59" i="2" s="1"/>
  <c r="D58" i="2"/>
  <c r="G59" i="8"/>
  <c r="C60" i="8" s="1"/>
  <c r="D59" i="8"/>
  <c r="G59" i="2" l="1"/>
  <c r="C60" i="2" s="1"/>
  <c r="D59" i="2"/>
  <c r="D60" i="8"/>
  <c r="G60" i="8"/>
  <c r="C61" i="8" s="1"/>
  <c r="D60" i="2" l="1"/>
  <c r="G60" i="2"/>
  <c r="C61" i="2" s="1"/>
  <c r="G61" i="8"/>
  <c r="C62" i="8" s="1"/>
  <c r="D61" i="8"/>
  <c r="G61" i="2" l="1"/>
  <c r="C62" i="2" s="1"/>
  <c r="D61" i="2"/>
  <c r="D62" i="8"/>
  <c r="G62" i="8"/>
  <c r="C63" i="8" s="1"/>
  <c r="G62" i="2" l="1"/>
  <c r="C63" i="2" s="1"/>
  <c r="D62" i="2"/>
  <c r="G63" i="8"/>
  <c r="C64" i="8" s="1"/>
  <c r="D63" i="8"/>
  <c r="G63" i="2" l="1"/>
  <c r="C64" i="2" s="1"/>
  <c r="D63" i="2"/>
  <c r="D64" i="8"/>
  <c r="G64" i="8"/>
  <c r="C65" i="8" s="1"/>
  <c r="G64" i="2" l="1"/>
  <c r="C65" i="2" s="1"/>
  <c r="D64" i="2"/>
  <c r="G65" i="8"/>
  <c r="C66" i="8" s="1"/>
  <c r="D65" i="8"/>
  <c r="G65" i="2" l="1"/>
  <c r="C66" i="2" s="1"/>
  <c r="D65" i="2"/>
  <c r="D66" i="8"/>
  <c r="G66" i="8"/>
  <c r="C67" i="8" s="1"/>
  <c r="G66" i="2" l="1"/>
  <c r="C67" i="2" s="1"/>
  <c r="D66" i="2"/>
  <c r="G67" i="8"/>
  <c r="C68" i="8" s="1"/>
  <c r="D67" i="8"/>
  <c r="D67" i="2" l="1"/>
  <c r="G67" i="2"/>
  <c r="C68" i="2" s="1"/>
  <c r="D68" i="8"/>
  <c r="G68" i="8"/>
  <c r="C69" i="8" s="1"/>
  <c r="G68" i="2" l="1"/>
  <c r="C69" i="2" s="1"/>
  <c r="D68" i="2"/>
  <c r="G69" i="8"/>
  <c r="C70" i="8" s="1"/>
  <c r="D69" i="8"/>
  <c r="D69" i="2" l="1"/>
  <c r="G69" i="2"/>
  <c r="C70" i="2" s="1"/>
  <c r="D70" i="8"/>
  <c r="G70" i="8"/>
  <c r="C71" i="8" s="1"/>
  <c r="G70" i="2" l="1"/>
  <c r="C71" i="2" s="1"/>
  <c r="D70" i="2"/>
  <c r="G71" i="8"/>
  <c r="C72" i="8" s="1"/>
  <c r="D71" i="8"/>
  <c r="D71" i="2" l="1"/>
  <c r="G71" i="2"/>
  <c r="C72" i="2" s="1"/>
  <c r="D72" i="8"/>
  <c r="G72" i="8"/>
  <c r="C73" i="8" s="1"/>
  <c r="D72" i="2" l="1"/>
  <c r="G72" i="2"/>
  <c r="C73" i="2" s="1"/>
  <c r="D73" i="2" s="1"/>
  <c r="F73" i="2" s="1"/>
  <c r="G73" i="8"/>
  <c r="C74" i="8" s="1"/>
  <c r="D73" i="8"/>
  <c r="G73" i="2" l="1"/>
  <c r="C74" i="2" s="1"/>
  <c r="D74" i="8"/>
  <c r="G74" i="8"/>
  <c r="C75" i="8" s="1"/>
  <c r="G74" i="2" l="1"/>
  <c r="C75" i="2" s="1"/>
  <c r="D74" i="2"/>
  <c r="F74" i="2" s="1"/>
  <c r="G75" i="8"/>
  <c r="D75" i="8"/>
  <c r="D75" i="2" l="1"/>
  <c r="F75" i="2" s="1"/>
  <c r="G75" i="2"/>
</calcChain>
</file>

<file path=xl/sharedStrings.xml><?xml version="1.0" encoding="utf-8"?>
<sst xmlns="http://schemas.openxmlformats.org/spreadsheetml/2006/main" count="113" uniqueCount="38">
  <si>
    <t>Üürnik</t>
  </si>
  <si>
    <t>Aadress</t>
  </si>
  <si>
    <t>Projektijuhtimise tasu, EUR</t>
  </si>
  <si>
    <t>Intress</t>
  </si>
  <si>
    <t>Perioodi algus</t>
  </si>
  <si>
    <t>Lepingu lõpp</t>
  </si>
  <si>
    <t>Kapitalikomponendi maksmise lõpp</t>
  </si>
  <si>
    <t>Maksete algus</t>
  </si>
  <si>
    <t>Maksete arv</t>
  </si>
  <si>
    <t>kuud</t>
  </si>
  <si>
    <t>Pisiparendus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</si>
  <si>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</si>
  <si>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</si>
  <si>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</si>
  <si>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</si>
  <si>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</si>
  <si>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</si>
  <si>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</si>
  <si>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Põhiosa</t>
  </si>
  <si>
    <t>Kap.komponent</t>
  </si>
  <si>
    <t>Lõppjääk</t>
  </si>
  <si>
    <t>Politsei- ja Piirivalveamet</t>
  </si>
  <si>
    <t>Pisiparendus (sh projektijuhtimistasu), EUR</t>
  </si>
  <si>
    <t>Ehitustööde maksumus, EUR</t>
  </si>
  <si>
    <t>Lisa 2 - kapitalikomponendi annuiteetgraafikud</t>
  </si>
  <si>
    <t>Perioodi kestus (kalendrikuude arv)</t>
  </si>
  <si>
    <t>Pärnu linn, A. H. Tammsaare pst 70</t>
  </si>
  <si>
    <t>Tallinn, Kolde pst 65</t>
  </si>
  <si>
    <t>Viljandi linn, Pargi tn 1</t>
  </si>
  <si>
    <t>Paide linn, Tallinna tn 12</t>
  </si>
  <si>
    <t>Kapitali tulumäär 2021 I pa</t>
  </si>
  <si>
    <t>Kapitalikomponendi annuiteetmaksegraafik - A. H. Tammsaare pst 70, Pärnu linn</t>
  </si>
  <si>
    <t>Kapitalikomponendi annuiteetmaksegraafik - Kolde pst 65, Tallinn</t>
  </si>
  <si>
    <t>Kapitalikomponendi annuiteetmaksegraafik - Pargi tn 1, Viljandi linn</t>
  </si>
  <si>
    <t>Kapitalikomponendi annuiteetmaksegraafik - Tallinna tn 12, Paide linn</t>
  </si>
  <si>
    <t>Kapitalikomponent, EUR/kuu</t>
  </si>
  <si>
    <t>Kapitalikomponendi annuiteetmaksegraafik - Rahu tn 38, Jõhvi linn</t>
  </si>
  <si>
    <t>Jõhvi linn, Rahu tn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</si>
</sst>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\.mm\.yyyy;@"/>
    <numFmt numFmtId="165" formatCode="#,##0.00&quot; &quot;;[Red]&quot;-&quot;#,##0.00&quot; &quot;"/>
    <numFmt numFmtId="166" formatCode="d&quot;.&quot;mm&quot;.&quot;yyyy"/>
    <numFmt numFmtId="167" formatCode="#,##0.0"/>
    <numFmt numFmtId="168" formatCode="0.000%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3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8" fillId="3" borderId="0" xfId="2" applyFill="1"/>
    <xf numFmtId="0" fontId="9" fillId="4" borderId="0" xfId="2" applyFont="1" applyFill="1" applyAlignment="1">
      <alignment horizontal="right"/>
    </xf>
    <xf numFmtId="0" fontId="0" fillId="3" borderId="0" xfId="0" applyFill="1"/>
    <xf numFmtId="0" fontId="10" fillId="4" borderId="0" xfId="2" applyFont="1" applyFill="1"/>
    <xf numFmtId="0" fontId="10" fillId="4" borderId="0" xfId="2" applyFont="1" applyFill="1" applyAlignment="1">
      <alignment horizontal="right"/>
    </xf>
    <xf numFmtId="0" fontId="11" fillId="4" borderId="0" xfId="2" applyFont="1" applyFill="1"/>
    <xf numFmtId="0" fontId="12" fillId="4" borderId="0" xfId="2" applyFont="1" applyFill="1"/>
    <xf numFmtId="4" fontId="8" fillId="4" borderId="0" xfId="2" applyNumberFormat="1" applyFill="1"/>
    <xf numFmtId="4" fontId="0" fillId="3" borderId="0" xfId="0" applyNumberFormat="1" applyFill="1"/>
    <xf numFmtId="2" fontId="0" fillId="3" borderId="0" xfId="0" applyNumberFormat="1" applyFill="1"/>
    <xf numFmtId="165" fontId="0" fillId="3" borderId="0" xfId="0" applyNumberFormat="1" applyFill="1"/>
    <xf numFmtId="0" fontId="8" fillId="5" borderId="6" xfId="2" applyFill="1" applyBorder="1"/>
    <xf numFmtId="0" fontId="8" fillId="4" borderId="5" xfId="2" applyFill="1" applyBorder="1"/>
    <xf numFmtId="0" fontId="0" fillId="3" borderId="5" xfId="0" applyFill="1" applyBorder="1"/>
    <xf numFmtId="166" fontId="8" fillId="5" borderId="5" xfId="2" applyNumberFormat="1" applyFill="1" applyBorder="1"/>
    <xf numFmtId="0" fontId="8" fillId="5" borderId="4" xfId="2" applyFill="1" applyBorder="1"/>
    <xf numFmtId="0" fontId="6" fillId="3" borderId="0" xfId="0" applyFont="1" applyFill="1" applyBorder="1" applyProtection="1">
      <protection hidden="1"/>
    </xf>
    <xf numFmtId="0" fontId="8" fillId="5" borderId="7" xfId="2" applyFill="1" applyBorder="1"/>
    <xf numFmtId="0" fontId="8" fillId="4" borderId="0" xfId="2" applyFill="1" applyBorder="1"/>
    <xf numFmtId="0" fontId="0" fillId="3" borderId="0" xfId="0" applyFill="1" applyBorder="1"/>
    <xf numFmtId="1" fontId="8" fillId="5" borderId="0" xfId="2" applyNumberFormat="1" applyFill="1" applyBorder="1"/>
    <xf numFmtId="0" fontId="8" fillId="5" borderId="2" xfId="2" applyFill="1" applyBorder="1"/>
    <xf numFmtId="167" fontId="0" fillId="3" borderId="0" xfId="0" applyNumberFormat="1" applyFill="1" applyBorder="1" applyProtection="1">
      <protection hidden="1"/>
    </xf>
    <xf numFmtId="10" fontId="8" fillId="5" borderId="0" xfId="1" applyNumberFormat="1" applyFont="1" applyFill="1" applyBorder="1"/>
    <xf numFmtId="167" fontId="6" fillId="3" borderId="0" xfId="0" applyNumberFormat="1" applyFont="1" applyFill="1" applyBorder="1" applyProtection="1">
      <protection hidden="1"/>
    </xf>
    <xf numFmtId="166" fontId="0" fillId="3" borderId="0" xfId="0" applyNumberFormat="1" applyFill="1" applyBorder="1"/>
    <xf numFmtId="4" fontId="8" fillId="5" borderId="0" xfId="2" applyNumberFormat="1" applyFill="1" applyBorder="1"/>
    <xf numFmtId="0" fontId="8" fillId="5" borderId="8" xfId="2" applyFill="1" applyBorder="1"/>
    <xf numFmtId="0" fontId="8" fillId="4" borderId="9" xfId="2" applyFill="1" applyBorder="1"/>
    <xf numFmtId="0" fontId="0" fillId="3" borderId="9" xfId="0" applyFill="1" applyBorder="1"/>
    <xf numFmtId="0" fontId="8" fillId="5" borderId="3" xfId="2" applyFill="1" applyBorder="1"/>
    <xf numFmtId="0" fontId="13" fillId="3" borderId="0" xfId="2" applyFont="1" applyFill="1"/>
    <xf numFmtId="0" fontId="8" fillId="5" borderId="0" xfId="2" applyFill="1" applyBorder="1"/>
    <xf numFmtId="168" fontId="8" fillId="5" borderId="0" xfId="2" applyNumberFormat="1" applyFill="1" applyBorder="1"/>
    <xf numFmtId="0" fontId="14" fillId="4" borderId="10" xfId="2" applyFont="1" applyFill="1" applyBorder="1" applyAlignment="1">
      <alignment horizontal="right"/>
    </xf>
    <xf numFmtId="166" fontId="15" fillId="4" borderId="0" xfId="2" applyNumberFormat="1" applyFont="1" applyFill="1"/>
    <xf numFmtId="0" fontId="8" fillId="4" borderId="0" xfId="2" applyFill="1"/>
    <xf numFmtId="165" fontId="8" fillId="4" borderId="0" xfId="2" applyNumberFormat="1" applyFill="1"/>
    <xf numFmtId="0" fontId="0" fillId="0" borderId="0" xfId="0" applyAlignment="1">
      <alignment horizontal="right"/>
    </xf>
    <xf numFmtId="0" fontId="16" fillId="0" borderId="0" xfId="0" applyFont="1"/>
    <xf numFmtId="3" fontId="4" fillId="0" borderId="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168" fontId="8" fillId="0" borderId="9" xfId="2" applyNumberFormat="1" applyFill="1" applyBorder="1"/>
    <xf numFmtId="2" fontId="8" fillId="4" borderId="0" xfId="2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5" xfId="0" applyBorder="1"/>
    <xf numFmtId="43" fontId="4" fillId="0" borderId="1" xfId="3" applyFont="1" applyBorder="1" applyAlignment="1">
      <alignment horizontal="center"/>
    </xf>
    <xf numFmtId="3" fontId="8" fillId="5" borderId="0" xfId="2" applyNumberFormat="1" applyFill="1" applyBorder="1"/>
    <xf numFmtId="1" fontId="4" fillId="0" borderId="1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">
    <cellStyle name="Comma" xfId="3" builtinId="3"/>
    <cellStyle name="Normaallaad 4" xfId="2" xr:uid="{57C1A7C6-AE1B-4223-B271-AD282E3EBD7B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ECCBE-B807-4E0D-9D27-69660789EF51}">
  <dimension ref="A1:K21"/>
  <sheetViews>
    <sheetView tabSelected="1" workbookViewId="0">
      <selection activeCell="J21" sqref="J21"/>
    </sheetView>
  </sheetViews>
  <sheetFormatPr defaultRowHeight="15" x14ac:dyDescent="0.25"/>
  <cols>
    <col min="1" max="1" width="23.42578125" customWidth="1"/>
    <col min="2" max="2" width="31.85546875" style="1" customWidth="1"/>
    <col min="3" max="3" width="15" style="1" customWidth="1"/>
    <col min="4" max="4" width="15.7109375" style="1" customWidth="1"/>
    <col min="5" max="5" width="19.42578125" style="61" customWidth="1"/>
    <col min="6" max="6" width="8.85546875" style="1" customWidth="1"/>
    <col min="7" max="7" width="12.85546875" style="1" bestFit="1" customWidth="1"/>
    <col min="8" max="8" width="15.28515625" style="1" customWidth="1"/>
    <col min="9" max="9" width="14" style="1" customWidth="1"/>
    <col min="10" max="10" width="12.85546875" style="1" customWidth="1"/>
    <col min="11" max="11" width="18.85546875" style="1" customWidth="1"/>
    <col min="254" max="254" width="17.140625" bestFit="1" customWidth="1"/>
    <col min="255" max="255" width="25.5703125" customWidth="1"/>
    <col min="256" max="256" width="16.140625" bestFit="1" customWidth="1"/>
    <col min="257" max="257" width="16.140625" customWidth="1"/>
    <col min="258" max="258" width="22.140625" customWidth="1"/>
    <col min="259" max="259" width="8.85546875" customWidth="1"/>
    <col min="260" max="260" width="12.85546875" bestFit="1" customWidth="1"/>
    <col min="261" max="261" width="13.85546875" bestFit="1" customWidth="1"/>
    <col min="262" max="262" width="18.5703125" customWidth="1"/>
    <col min="263" max="263" width="12.85546875" customWidth="1"/>
    <col min="264" max="264" width="17.85546875" customWidth="1"/>
    <col min="265" max="265" width="8.85546875" customWidth="1"/>
    <col min="510" max="510" width="17.140625" bestFit="1" customWidth="1"/>
    <col min="511" max="511" width="25.5703125" customWidth="1"/>
    <col min="512" max="512" width="16.140625" bestFit="1" customWidth="1"/>
    <col min="513" max="513" width="16.140625" customWidth="1"/>
    <col min="514" max="514" width="22.140625" customWidth="1"/>
    <col min="515" max="515" width="8.85546875" customWidth="1"/>
    <col min="516" max="516" width="12.85546875" bestFit="1" customWidth="1"/>
    <col min="517" max="517" width="13.85546875" bestFit="1" customWidth="1"/>
    <col min="518" max="518" width="18.5703125" customWidth="1"/>
    <col min="519" max="519" width="12.85546875" customWidth="1"/>
    <col min="520" max="520" width="17.85546875" customWidth="1"/>
    <col min="521" max="521" width="8.85546875" customWidth="1"/>
    <col min="766" max="766" width="17.140625" bestFit="1" customWidth="1"/>
    <col min="767" max="767" width="25.5703125" customWidth="1"/>
    <col min="768" max="768" width="16.140625" bestFit="1" customWidth="1"/>
    <col min="769" max="769" width="16.140625" customWidth="1"/>
    <col min="770" max="770" width="22.140625" customWidth="1"/>
    <col min="771" max="771" width="8.85546875" customWidth="1"/>
    <col min="772" max="772" width="12.85546875" bestFit="1" customWidth="1"/>
    <col min="773" max="773" width="13.85546875" bestFit="1" customWidth="1"/>
    <col min="774" max="774" width="18.5703125" customWidth="1"/>
    <col min="775" max="775" width="12.85546875" customWidth="1"/>
    <col min="776" max="776" width="17.85546875" customWidth="1"/>
    <col min="777" max="777" width="8.85546875" customWidth="1"/>
    <col min="1022" max="1022" width="17.140625" bestFit="1" customWidth="1"/>
    <col min="1023" max="1023" width="25.5703125" customWidth="1"/>
    <col min="1024" max="1024" width="16.140625" bestFit="1" customWidth="1"/>
    <col min="1025" max="1025" width="16.140625" customWidth="1"/>
    <col min="1026" max="1026" width="22.140625" customWidth="1"/>
    <col min="1027" max="1027" width="8.85546875" customWidth="1"/>
    <col min="1028" max="1028" width="12.85546875" bestFit="1" customWidth="1"/>
    <col min="1029" max="1029" width="13.85546875" bestFit="1" customWidth="1"/>
    <col min="1030" max="1030" width="18.5703125" customWidth="1"/>
    <col min="1031" max="1031" width="12.85546875" customWidth="1"/>
    <col min="1032" max="1032" width="17.85546875" customWidth="1"/>
    <col min="1033" max="1033" width="8.85546875" customWidth="1"/>
    <col min="1278" max="1278" width="17.140625" bestFit="1" customWidth="1"/>
    <col min="1279" max="1279" width="25.5703125" customWidth="1"/>
    <col min="1280" max="1280" width="16.140625" bestFit="1" customWidth="1"/>
    <col min="1281" max="1281" width="16.140625" customWidth="1"/>
    <col min="1282" max="1282" width="22.140625" customWidth="1"/>
    <col min="1283" max="1283" width="8.85546875" customWidth="1"/>
    <col min="1284" max="1284" width="12.85546875" bestFit="1" customWidth="1"/>
    <col min="1285" max="1285" width="13.85546875" bestFit="1" customWidth="1"/>
    <col min="1286" max="1286" width="18.5703125" customWidth="1"/>
    <col min="1287" max="1287" width="12.85546875" customWidth="1"/>
    <col min="1288" max="1288" width="17.85546875" customWidth="1"/>
    <col min="1289" max="1289" width="8.85546875" customWidth="1"/>
    <col min="1534" max="1534" width="17.140625" bestFit="1" customWidth="1"/>
    <col min="1535" max="1535" width="25.5703125" customWidth="1"/>
    <col min="1536" max="1536" width="16.140625" bestFit="1" customWidth="1"/>
    <col min="1537" max="1537" width="16.140625" customWidth="1"/>
    <col min="1538" max="1538" width="22.140625" customWidth="1"/>
    <col min="1539" max="1539" width="8.85546875" customWidth="1"/>
    <col min="1540" max="1540" width="12.85546875" bestFit="1" customWidth="1"/>
    <col min="1541" max="1541" width="13.85546875" bestFit="1" customWidth="1"/>
    <col min="1542" max="1542" width="18.5703125" customWidth="1"/>
    <col min="1543" max="1543" width="12.85546875" customWidth="1"/>
    <col min="1544" max="1544" width="17.85546875" customWidth="1"/>
    <col min="1545" max="1545" width="8.85546875" customWidth="1"/>
    <col min="1790" max="1790" width="17.140625" bestFit="1" customWidth="1"/>
    <col min="1791" max="1791" width="25.5703125" customWidth="1"/>
    <col min="1792" max="1792" width="16.140625" bestFit="1" customWidth="1"/>
    <col min="1793" max="1793" width="16.140625" customWidth="1"/>
    <col min="1794" max="1794" width="22.140625" customWidth="1"/>
    <col min="1795" max="1795" width="8.85546875" customWidth="1"/>
    <col min="1796" max="1796" width="12.85546875" bestFit="1" customWidth="1"/>
    <col min="1797" max="1797" width="13.85546875" bestFit="1" customWidth="1"/>
    <col min="1798" max="1798" width="18.5703125" customWidth="1"/>
    <col min="1799" max="1799" width="12.85546875" customWidth="1"/>
    <col min="1800" max="1800" width="17.85546875" customWidth="1"/>
    <col min="1801" max="1801" width="8.85546875" customWidth="1"/>
    <col min="2046" max="2046" width="17.140625" bestFit="1" customWidth="1"/>
    <col min="2047" max="2047" width="25.5703125" customWidth="1"/>
    <col min="2048" max="2048" width="16.140625" bestFit="1" customWidth="1"/>
    <col min="2049" max="2049" width="16.140625" customWidth="1"/>
    <col min="2050" max="2050" width="22.140625" customWidth="1"/>
    <col min="2051" max="2051" width="8.85546875" customWidth="1"/>
    <col min="2052" max="2052" width="12.85546875" bestFit="1" customWidth="1"/>
    <col min="2053" max="2053" width="13.85546875" bestFit="1" customWidth="1"/>
    <col min="2054" max="2054" width="18.5703125" customWidth="1"/>
    <col min="2055" max="2055" width="12.85546875" customWidth="1"/>
    <col min="2056" max="2056" width="17.85546875" customWidth="1"/>
    <col min="2057" max="2057" width="8.85546875" customWidth="1"/>
    <col min="2302" max="2302" width="17.140625" bestFit="1" customWidth="1"/>
    <col min="2303" max="2303" width="25.5703125" customWidth="1"/>
    <col min="2304" max="2304" width="16.140625" bestFit="1" customWidth="1"/>
    <col min="2305" max="2305" width="16.140625" customWidth="1"/>
    <col min="2306" max="2306" width="22.140625" customWidth="1"/>
    <col min="2307" max="2307" width="8.85546875" customWidth="1"/>
    <col min="2308" max="2308" width="12.85546875" bestFit="1" customWidth="1"/>
    <col min="2309" max="2309" width="13.85546875" bestFit="1" customWidth="1"/>
    <col min="2310" max="2310" width="18.5703125" customWidth="1"/>
    <col min="2311" max="2311" width="12.85546875" customWidth="1"/>
    <col min="2312" max="2312" width="17.85546875" customWidth="1"/>
    <col min="2313" max="2313" width="8.85546875" customWidth="1"/>
    <col min="2558" max="2558" width="17.140625" bestFit="1" customWidth="1"/>
    <col min="2559" max="2559" width="25.5703125" customWidth="1"/>
    <col min="2560" max="2560" width="16.140625" bestFit="1" customWidth="1"/>
    <col min="2561" max="2561" width="16.140625" customWidth="1"/>
    <col min="2562" max="2562" width="22.140625" customWidth="1"/>
    <col min="2563" max="2563" width="8.85546875" customWidth="1"/>
    <col min="2564" max="2564" width="12.85546875" bestFit="1" customWidth="1"/>
    <col min="2565" max="2565" width="13.85546875" bestFit="1" customWidth="1"/>
    <col min="2566" max="2566" width="18.5703125" customWidth="1"/>
    <col min="2567" max="2567" width="12.85546875" customWidth="1"/>
    <col min="2568" max="2568" width="17.85546875" customWidth="1"/>
    <col min="2569" max="2569" width="8.85546875" customWidth="1"/>
    <col min="2814" max="2814" width="17.140625" bestFit="1" customWidth="1"/>
    <col min="2815" max="2815" width="25.5703125" customWidth="1"/>
    <col min="2816" max="2816" width="16.140625" bestFit="1" customWidth="1"/>
    <col min="2817" max="2817" width="16.140625" customWidth="1"/>
    <col min="2818" max="2818" width="22.140625" customWidth="1"/>
    <col min="2819" max="2819" width="8.85546875" customWidth="1"/>
    <col min="2820" max="2820" width="12.85546875" bestFit="1" customWidth="1"/>
    <col min="2821" max="2821" width="13.85546875" bestFit="1" customWidth="1"/>
    <col min="2822" max="2822" width="18.5703125" customWidth="1"/>
    <col min="2823" max="2823" width="12.85546875" customWidth="1"/>
    <col min="2824" max="2824" width="17.85546875" customWidth="1"/>
    <col min="2825" max="2825" width="8.85546875" customWidth="1"/>
    <col min="3070" max="3070" width="17.140625" bestFit="1" customWidth="1"/>
    <col min="3071" max="3071" width="25.5703125" customWidth="1"/>
    <col min="3072" max="3072" width="16.140625" bestFit="1" customWidth="1"/>
    <col min="3073" max="3073" width="16.140625" customWidth="1"/>
    <col min="3074" max="3074" width="22.140625" customWidth="1"/>
    <col min="3075" max="3075" width="8.85546875" customWidth="1"/>
    <col min="3076" max="3076" width="12.85546875" bestFit="1" customWidth="1"/>
    <col min="3077" max="3077" width="13.85546875" bestFit="1" customWidth="1"/>
    <col min="3078" max="3078" width="18.5703125" customWidth="1"/>
    <col min="3079" max="3079" width="12.85546875" customWidth="1"/>
    <col min="3080" max="3080" width="17.85546875" customWidth="1"/>
    <col min="3081" max="3081" width="8.85546875" customWidth="1"/>
    <col min="3326" max="3326" width="17.140625" bestFit="1" customWidth="1"/>
    <col min="3327" max="3327" width="25.5703125" customWidth="1"/>
    <col min="3328" max="3328" width="16.140625" bestFit="1" customWidth="1"/>
    <col min="3329" max="3329" width="16.140625" customWidth="1"/>
    <col min="3330" max="3330" width="22.140625" customWidth="1"/>
    <col min="3331" max="3331" width="8.85546875" customWidth="1"/>
    <col min="3332" max="3332" width="12.85546875" bestFit="1" customWidth="1"/>
    <col min="3333" max="3333" width="13.85546875" bestFit="1" customWidth="1"/>
    <col min="3334" max="3334" width="18.5703125" customWidth="1"/>
    <col min="3335" max="3335" width="12.85546875" customWidth="1"/>
    <col min="3336" max="3336" width="17.85546875" customWidth="1"/>
    <col min="3337" max="3337" width="8.85546875" customWidth="1"/>
    <col min="3582" max="3582" width="17.140625" bestFit="1" customWidth="1"/>
    <col min="3583" max="3583" width="25.5703125" customWidth="1"/>
    <col min="3584" max="3584" width="16.140625" bestFit="1" customWidth="1"/>
    <col min="3585" max="3585" width="16.140625" customWidth="1"/>
    <col min="3586" max="3586" width="22.140625" customWidth="1"/>
    <col min="3587" max="3587" width="8.85546875" customWidth="1"/>
    <col min="3588" max="3588" width="12.85546875" bestFit="1" customWidth="1"/>
    <col min="3589" max="3589" width="13.85546875" bestFit="1" customWidth="1"/>
    <col min="3590" max="3590" width="18.5703125" customWidth="1"/>
    <col min="3591" max="3591" width="12.85546875" customWidth="1"/>
    <col min="3592" max="3592" width="17.85546875" customWidth="1"/>
    <col min="3593" max="3593" width="8.85546875" customWidth="1"/>
    <col min="3838" max="3838" width="17.140625" bestFit="1" customWidth="1"/>
    <col min="3839" max="3839" width="25.5703125" customWidth="1"/>
    <col min="3840" max="3840" width="16.140625" bestFit="1" customWidth="1"/>
    <col min="3841" max="3841" width="16.140625" customWidth="1"/>
    <col min="3842" max="3842" width="22.140625" customWidth="1"/>
    <col min="3843" max="3843" width="8.85546875" customWidth="1"/>
    <col min="3844" max="3844" width="12.85546875" bestFit="1" customWidth="1"/>
    <col min="3845" max="3845" width="13.85546875" bestFit="1" customWidth="1"/>
    <col min="3846" max="3846" width="18.5703125" customWidth="1"/>
    <col min="3847" max="3847" width="12.85546875" customWidth="1"/>
    <col min="3848" max="3848" width="17.85546875" customWidth="1"/>
    <col min="3849" max="3849" width="8.85546875" customWidth="1"/>
    <col min="4094" max="4094" width="17.140625" bestFit="1" customWidth="1"/>
    <col min="4095" max="4095" width="25.5703125" customWidth="1"/>
    <col min="4096" max="4096" width="16.140625" bestFit="1" customWidth="1"/>
    <col min="4097" max="4097" width="16.140625" customWidth="1"/>
    <col min="4098" max="4098" width="22.140625" customWidth="1"/>
    <col min="4099" max="4099" width="8.85546875" customWidth="1"/>
    <col min="4100" max="4100" width="12.85546875" bestFit="1" customWidth="1"/>
    <col min="4101" max="4101" width="13.85546875" bestFit="1" customWidth="1"/>
    <col min="4102" max="4102" width="18.5703125" customWidth="1"/>
    <col min="4103" max="4103" width="12.85546875" customWidth="1"/>
    <col min="4104" max="4104" width="17.85546875" customWidth="1"/>
    <col min="4105" max="4105" width="8.85546875" customWidth="1"/>
    <col min="4350" max="4350" width="17.140625" bestFit="1" customWidth="1"/>
    <col min="4351" max="4351" width="25.5703125" customWidth="1"/>
    <col min="4352" max="4352" width="16.140625" bestFit="1" customWidth="1"/>
    <col min="4353" max="4353" width="16.140625" customWidth="1"/>
    <col min="4354" max="4354" width="22.140625" customWidth="1"/>
    <col min="4355" max="4355" width="8.85546875" customWidth="1"/>
    <col min="4356" max="4356" width="12.85546875" bestFit="1" customWidth="1"/>
    <col min="4357" max="4357" width="13.85546875" bestFit="1" customWidth="1"/>
    <col min="4358" max="4358" width="18.5703125" customWidth="1"/>
    <col min="4359" max="4359" width="12.85546875" customWidth="1"/>
    <col min="4360" max="4360" width="17.85546875" customWidth="1"/>
    <col min="4361" max="4361" width="8.85546875" customWidth="1"/>
    <col min="4606" max="4606" width="17.140625" bestFit="1" customWidth="1"/>
    <col min="4607" max="4607" width="25.5703125" customWidth="1"/>
    <col min="4608" max="4608" width="16.140625" bestFit="1" customWidth="1"/>
    <col min="4609" max="4609" width="16.140625" customWidth="1"/>
    <col min="4610" max="4610" width="22.140625" customWidth="1"/>
    <col min="4611" max="4611" width="8.85546875" customWidth="1"/>
    <col min="4612" max="4612" width="12.85546875" bestFit="1" customWidth="1"/>
    <col min="4613" max="4613" width="13.85546875" bestFit="1" customWidth="1"/>
    <col min="4614" max="4614" width="18.5703125" customWidth="1"/>
    <col min="4615" max="4615" width="12.85546875" customWidth="1"/>
    <col min="4616" max="4616" width="17.85546875" customWidth="1"/>
    <col min="4617" max="4617" width="8.85546875" customWidth="1"/>
    <col min="4862" max="4862" width="17.140625" bestFit="1" customWidth="1"/>
    <col min="4863" max="4863" width="25.5703125" customWidth="1"/>
    <col min="4864" max="4864" width="16.140625" bestFit="1" customWidth="1"/>
    <col min="4865" max="4865" width="16.140625" customWidth="1"/>
    <col min="4866" max="4866" width="22.140625" customWidth="1"/>
    <col min="4867" max="4867" width="8.85546875" customWidth="1"/>
    <col min="4868" max="4868" width="12.85546875" bestFit="1" customWidth="1"/>
    <col min="4869" max="4869" width="13.85546875" bestFit="1" customWidth="1"/>
    <col min="4870" max="4870" width="18.5703125" customWidth="1"/>
    <col min="4871" max="4871" width="12.85546875" customWidth="1"/>
    <col min="4872" max="4872" width="17.85546875" customWidth="1"/>
    <col min="4873" max="4873" width="8.85546875" customWidth="1"/>
    <col min="5118" max="5118" width="17.140625" bestFit="1" customWidth="1"/>
    <col min="5119" max="5119" width="25.5703125" customWidth="1"/>
    <col min="5120" max="5120" width="16.140625" bestFit="1" customWidth="1"/>
    <col min="5121" max="5121" width="16.140625" customWidth="1"/>
    <col min="5122" max="5122" width="22.140625" customWidth="1"/>
    <col min="5123" max="5123" width="8.85546875" customWidth="1"/>
    <col min="5124" max="5124" width="12.85546875" bestFit="1" customWidth="1"/>
    <col min="5125" max="5125" width="13.85546875" bestFit="1" customWidth="1"/>
    <col min="5126" max="5126" width="18.5703125" customWidth="1"/>
    <col min="5127" max="5127" width="12.85546875" customWidth="1"/>
    <col min="5128" max="5128" width="17.85546875" customWidth="1"/>
    <col min="5129" max="5129" width="8.85546875" customWidth="1"/>
    <col min="5374" max="5374" width="17.140625" bestFit="1" customWidth="1"/>
    <col min="5375" max="5375" width="25.5703125" customWidth="1"/>
    <col min="5376" max="5376" width="16.140625" bestFit="1" customWidth="1"/>
    <col min="5377" max="5377" width="16.140625" customWidth="1"/>
    <col min="5378" max="5378" width="22.140625" customWidth="1"/>
    <col min="5379" max="5379" width="8.85546875" customWidth="1"/>
    <col min="5380" max="5380" width="12.85546875" bestFit="1" customWidth="1"/>
    <col min="5381" max="5381" width="13.85546875" bestFit="1" customWidth="1"/>
    <col min="5382" max="5382" width="18.5703125" customWidth="1"/>
    <col min="5383" max="5383" width="12.85546875" customWidth="1"/>
    <col min="5384" max="5384" width="17.85546875" customWidth="1"/>
    <col min="5385" max="5385" width="8.85546875" customWidth="1"/>
    <col min="5630" max="5630" width="17.140625" bestFit="1" customWidth="1"/>
    <col min="5631" max="5631" width="25.5703125" customWidth="1"/>
    <col min="5632" max="5632" width="16.140625" bestFit="1" customWidth="1"/>
    <col min="5633" max="5633" width="16.140625" customWidth="1"/>
    <col min="5634" max="5634" width="22.140625" customWidth="1"/>
    <col min="5635" max="5635" width="8.85546875" customWidth="1"/>
    <col min="5636" max="5636" width="12.85546875" bestFit="1" customWidth="1"/>
    <col min="5637" max="5637" width="13.85546875" bestFit="1" customWidth="1"/>
    <col min="5638" max="5638" width="18.5703125" customWidth="1"/>
    <col min="5639" max="5639" width="12.85546875" customWidth="1"/>
    <col min="5640" max="5640" width="17.85546875" customWidth="1"/>
    <col min="5641" max="5641" width="8.85546875" customWidth="1"/>
    <col min="5886" max="5886" width="17.140625" bestFit="1" customWidth="1"/>
    <col min="5887" max="5887" width="25.5703125" customWidth="1"/>
    <col min="5888" max="5888" width="16.140625" bestFit="1" customWidth="1"/>
    <col min="5889" max="5889" width="16.140625" customWidth="1"/>
    <col min="5890" max="5890" width="22.140625" customWidth="1"/>
    <col min="5891" max="5891" width="8.85546875" customWidth="1"/>
    <col min="5892" max="5892" width="12.85546875" bestFit="1" customWidth="1"/>
    <col min="5893" max="5893" width="13.85546875" bestFit="1" customWidth="1"/>
    <col min="5894" max="5894" width="18.5703125" customWidth="1"/>
    <col min="5895" max="5895" width="12.85546875" customWidth="1"/>
    <col min="5896" max="5896" width="17.85546875" customWidth="1"/>
    <col min="5897" max="5897" width="8.85546875" customWidth="1"/>
    <col min="6142" max="6142" width="17.140625" bestFit="1" customWidth="1"/>
    <col min="6143" max="6143" width="25.5703125" customWidth="1"/>
    <col min="6144" max="6144" width="16.140625" bestFit="1" customWidth="1"/>
    <col min="6145" max="6145" width="16.140625" customWidth="1"/>
    <col min="6146" max="6146" width="22.140625" customWidth="1"/>
    <col min="6147" max="6147" width="8.85546875" customWidth="1"/>
    <col min="6148" max="6148" width="12.85546875" bestFit="1" customWidth="1"/>
    <col min="6149" max="6149" width="13.85546875" bestFit="1" customWidth="1"/>
    <col min="6150" max="6150" width="18.5703125" customWidth="1"/>
    <col min="6151" max="6151" width="12.85546875" customWidth="1"/>
    <col min="6152" max="6152" width="17.85546875" customWidth="1"/>
    <col min="6153" max="6153" width="8.85546875" customWidth="1"/>
    <col min="6398" max="6398" width="17.140625" bestFit="1" customWidth="1"/>
    <col min="6399" max="6399" width="25.5703125" customWidth="1"/>
    <col min="6400" max="6400" width="16.140625" bestFit="1" customWidth="1"/>
    <col min="6401" max="6401" width="16.140625" customWidth="1"/>
    <col min="6402" max="6402" width="22.140625" customWidth="1"/>
    <col min="6403" max="6403" width="8.85546875" customWidth="1"/>
    <col min="6404" max="6404" width="12.85546875" bestFit="1" customWidth="1"/>
    <col min="6405" max="6405" width="13.85546875" bestFit="1" customWidth="1"/>
    <col min="6406" max="6406" width="18.5703125" customWidth="1"/>
    <col min="6407" max="6407" width="12.85546875" customWidth="1"/>
    <col min="6408" max="6408" width="17.85546875" customWidth="1"/>
    <col min="6409" max="6409" width="8.85546875" customWidth="1"/>
    <col min="6654" max="6654" width="17.140625" bestFit="1" customWidth="1"/>
    <col min="6655" max="6655" width="25.5703125" customWidth="1"/>
    <col min="6656" max="6656" width="16.140625" bestFit="1" customWidth="1"/>
    <col min="6657" max="6657" width="16.140625" customWidth="1"/>
    <col min="6658" max="6658" width="22.140625" customWidth="1"/>
    <col min="6659" max="6659" width="8.85546875" customWidth="1"/>
    <col min="6660" max="6660" width="12.85546875" bestFit="1" customWidth="1"/>
    <col min="6661" max="6661" width="13.85546875" bestFit="1" customWidth="1"/>
    <col min="6662" max="6662" width="18.5703125" customWidth="1"/>
    <col min="6663" max="6663" width="12.85546875" customWidth="1"/>
    <col min="6664" max="6664" width="17.85546875" customWidth="1"/>
    <col min="6665" max="6665" width="8.85546875" customWidth="1"/>
    <col min="6910" max="6910" width="17.140625" bestFit="1" customWidth="1"/>
    <col min="6911" max="6911" width="25.5703125" customWidth="1"/>
    <col min="6912" max="6912" width="16.140625" bestFit="1" customWidth="1"/>
    <col min="6913" max="6913" width="16.140625" customWidth="1"/>
    <col min="6914" max="6914" width="22.140625" customWidth="1"/>
    <col min="6915" max="6915" width="8.85546875" customWidth="1"/>
    <col min="6916" max="6916" width="12.85546875" bestFit="1" customWidth="1"/>
    <col min="6917" max="6917" width="13.85546875" bestFit="1" customWidth="1"/>
    <col min="6918" max="6918" width="18.5703125" customWidth="1"/>
    <col min="6919" max="6919" width="12.85546875" customWidth="1"/>
    <col min="6920" max="6920" width="17.85546875" customWidth="1"/>
    <col min="6921" max="6921" width="8.85546875" customWidth="1"/>
    <col min="7166" max="7166" width="17.140625" bestFit="1" customWidth="1"/>
    <col min="7167" max="7167" width="25.5703125" customWidth="1"/>
    <col min="7168" max="7168" width="16.140625" bestFit="1" customWidth="1"/>
    <col min="7169" max="7169" width="16.140625" customWidth="1"/>
    <col min="7170" max="7170" width="22.140625" customWidth="1"/>
    <col min="7171" max="7171" width="8.85546875" customWidth="1"/>
    <col min="7172" max="7172" width="12.85546875" bestFit="1" customWidth="1"/>
    <col min="7173" max="7173" width="13.85546875" bestFit="1" customWidth="1"/>
    <col min="7174" max="7174" width="18.5703125" customWidth="1"/>
    <col min="7175" max="7175" width="12.85546875" customWidth="1"/>
    <col min="7176" max="7176" width="17.85546875" customWidth="1"/>
    <col min="7177" max="7177" width="8.85546875" customWidth="1"/>
    <col min="7422" max="7422" width="17.140625" bestFit="1" customWidth="1"/>
    <col min="7423" max="7423" width="25.5703125" customWidth="1"/>
    <col min="7424" max="7424" width="16.140625" bestFit="1" customWidth="1"/>
    <col min="7425" max="7425" width="16.140625" customWidth="1"/>
    <col min="7426" max="7426" width="22.140625" customWidth="1"/>
    <col min="7427" max="7427" width="8.85546875" customWidth="1"/>
    <col min="7428" max="7428" width="12.85546875" bestFit="1" customWidth="1"/>
    <col min="7429" max="7429" width="13.85546875" bestFit="1" customWidth="1"/>
    <col min="7430" max="7430" width="18.5703125" customWidth="1"/>
    <col min="7431" max="7431" width="12.85546875" customWidth="1"/>
    <col min="7432" max="7432" width="17.85546875" customWidth="1"/>
    <col min="7433" max="7433" width="8.85546875" customWidth="1"/>
    <col min="7678" max="7678" width="17.140625" bestFit="1" customWidth="1"/>
    <col min="7679" max="7679" width="25.5703125" customWidth="1"/>
    <col min="7680" max="7680" width="16.140625" bestFit="1" customWidth="1"/>
    <col min="7681" max="7681" width="16.140625" customWidth="1"/>
    <col min="7682" max="7682" width="22.140625" customWidth="1"/>
    <col min="7683" max="7683" width="8.85546875" customWidth="1"/>
    <col min="7684" max="7684" width="12.85546875" bestFit="1" customWidth="1"/>
    <col min="7685" max="7685" width="13.85546875" bestFit="1" customWidth="1"/>
    <col min="7686" max="7686" width="18.5703125" customWidth="1"/>
    <col min="7687" max="7687" width="12.85546875" customWidth="1"/>
    <col min="7688" max="7688" width="17.85546875" customWidth="1"/>
    <col min="7689" max="7689" width="8.85546875" customWidth="1"/>
    <col min="7934" max="7934" width="17.140625" bestFit="1" customWidth="1"/>
    <col min="7935" max="7935" width="25.5703125" customWidth="1"/>
    <col min="7936" max="7936" width="16.140625" bestFit="1" customWidth="1"/>
    <col min="7937" max="7937" width="16.140625" customWidth="1"/>
    <col min="7938" max="7938" width="22.140625" customWidth="1"/>
    <col min="7939" max="7939" width="8.85546875" customWidth="1"/>
    <col min="7940" max="7940" width="12.85546875" bestFit="1" customWidth="1"/>
    <col min="7941" max="7941" width="13.85546875" bestFit="1" customWidth="1"/>
    <col min="7942" max="7942" width="18.5703125" customWidth="1"/>
    <col min="7943" max="7943" width="12.85546875" customWidth="1"/>
    <col min="7944" max="7944" width="17.85546875" customWidth="1"/>
    <col min="7945" max="7945" width="8.85546875" customWidth="1"/>
    <col min="8190" max="8190" width="17.140625" bestFit="1" customWidth="1"/>
    <col min="8191" max="8191" width="25.5703125" customWidth="1"/>
    <col min="8192" max="8192" width="16.140625" bestFit="1" customWidth="1"/>
    <col min="8193" max="8193" width="16.140625" customWidth="1"/>
    <col min="8194" max="8194" width="22.140625" customWidth="1"/>
    <col min="8195" max="8195" width="8.85546875" customWidth="1"/>
    <col min="8196" max="8196" width="12.85546875" bestFit="1" customWidth="1"/>
    <col min="8197" max="8197" width="13.85546875" bestFit="1" customWidth="1"/>
    <col min="8198" max="8198" width="18.5703125" customWidth="1"/>
    <col min="8199" max="8199" width="12.85546875" customWidth="1"/>
    <col min="8200" max="8200" width="17.85546875" customWidth="1"/>
    <col min="8201" max="8201" width="8.85546875" customWidth="1"/>
    <col min="8446" max="8446" width="17.140625" bestFit="1" customWidth="1"/>
    <col min="8447" max="8447" width="25.5703125" customWidth="1"/>
    <col min="8448" max="8448" width="16.140625" bestFit="1" customWidth="1"/>
    <col min="8449" max="8449" width="16.140625" customWidth="1"/>
    <col min="8450" max="8450" width="22.140625" customWidth="1"/>
    <col min="8451" max="8451" width="8.85546875" customWidth="1"/>
    <col min="8452" max="8452" width="12.85546875" bestFit="1" customWidth="1"/>
    <col min="8453" max="8453" width="13.85546875" bestFit="1" customWidth="1"/>
    <col min="8454" max="8454" width="18.5703125" customWidth="1"/>
    <col min="8455" max="8455" width="12.85546875" customWidth="1"/>
    <col min="8456" max="8456" width="17.85546875" customWidth="1"/>
    <col min="8457" max="8457" width="8.85546875" customWidth="1"/>
    <col min="8702" max="8702" width="17.140625" bestFit="1" customWidth="1"/>
    <col min="8703" max="8703" width="25.5703125" customWidth="1"/>
    <col min="8704" max="8704" width="16.140625" bestFit="1" customWidth="1"/>
    <col min="8705" max="8705" width="16.140625" customWidth="1"/>
    <col min="8706" max="8706" width="22.140625" customWidth="1"/>
    <col min="8707" max="8707" width="8.85546875" customWidth="1"/>
    <col min="8708" max="8708" width="12.85546875" bestFit="1" customWidth="1"/>
    <col min="8709" max="8709" width="13.85546875" bestFit="1" customWidth="1"/>
    <col min="8710" max="8710" width="18.5703125" customWidth="1"/>
    <col min="8711" max="8711" width="12.85546875" customWidth="1"/>
    <col min="8712" max="8712" width="17.85546875" customWidth="1"/>
    <col min="8713" max="8713" width="8.85546875" customWidth="1"/>
    <col min="8958" max="8958" width="17.140625" bestFit="1" customWidth="1"/>
    <col min="8959" max="8959" width="25.5703125" customWidth="1"/>
    <col min="8960" max="8960" width="16.140625" bestFit="1" customWidth="1"/>
    <col min="8961" max="8961" width="16.140625" customWidth="1"/>
    <col min="8962" max="8962" width="22.140625" customWidth="1"/>
    <col min="8963" max="8963" width="8.85546875" customWidth="1"/>
    <col min="8964" max="8964" width="12.85546875" bestFit="1" customWidth="1"/>
    <col min="8965" max="8965" width="13.85546875" bestFit="1" customWidth="1"/>
    <col min="8966" max="8966" width="18.5703125" customWidth="1"/>
    <col min="8967" max="8967" width="12.85546875" customWidth="1"/>
    <col min="8968" max="8968" width="17.85546875" customWidth="1"/>
    <col min="8969" max="8969" width="8.85546875" customWidth="1"/>
    <col min="9214" max="9214" width="17.140625" bestFit="1" customWidth="1"/>
    <col min="9215" max="9215" width="25.5703125" customWidth="1"/>
    <col min="9216" max="9216" width="16.140625" bestFit="1" customWidth="1"/>
    <col min="9217" max="9217" width="16.140625" customWidth="1"/>
    <col min="9218" max="9218" width="22.140625" customWidth="1"/>
    <col min="9219" max="9219" width="8.85546875" customWidth="1"/>
    <col min="9220" max="9220" width="12.85546875" bestFit="1" customWidth="1"/>
    <col min="9221" max="9221" width="13.85546875" bestFit="1" customWidth="1"/>
    <col min="9222" max="9222" width="18.5703125" customWidth="1"/>
    <col min="9223" max="9223" width="12.85546875" customWidth="1"/>
    <col min="9224" max="9224" width="17.85546875" customWidth="1"/>
    <col min="9225" max="9225" width="8.85546875" customWidth="1"/>
    <col min="9470" max="9470" width="17.140625" bestFit="1" customWidth="1"/>
    <col min="9471" max="9471" width="25.5703125" customWidth="1"/>
    <col min="9472" max="9472" width="16.140625" bestFit="1" customWidth="1"/>
    <col min="9473" max="9473" width="16.140625" customWidth="1"/>
    <col min="9474" max="9474" width="22.140625" customWidth="1"/>
    <col min="9475" max="9475" width="8.85546875" customWidth="1"/>
    <col min="9476" max="9476" width="12.85546875" bestFit="1" customWidth="1"/>
    <col min="9477" max="9477" width="13.85546875" bestFit="1" customWidth="1"/>
    <col min="9478" max="9478" width="18.5703125" customWidth="1"/>
    <col min="9479" max="9479" width="12.85546875" customWidth="1"/>
    <col min="9480" max="9480" width="17.85546875" customWidth="1"/>
    <col min="9481" max="9481" width="8.85546875" customWidth="1"/>
    <col min="9726" max="9726" width="17.140625" bestFit="1" customWidth="1"/>
    <col min="9727" max="9727" width="25.5703125" customWidth="1"/>
    <col min="9728" max="9728" width="16.140625" bestFit="1" customWidth="1"/>
    <col min="9729" max="9729" width="16.140625" customWidth="1"/>
    <col min="9730" max="9730" width="22.140625" customWidth="1"/>
    <col min="9731" max="9731" width="8.85546875" customWidth="1"/>
    <col min="9732" max="9732" width="12.85546875" bestFit="1" customWidth="1"/>
    <col min="9733" max="9733" width="13.85546875" bestFit="1" customWidth="1"/>
    <col min="9734" max="9734" width="18.5703125" customWidth="1"/>
    <col min="9735" max="9735" width="12.85546875" customWidth="1"/>
    <col min="9736" max="9736" width="17.85546875" customWidth="1"/>
    <col min="9737" max="9737" width="8.85546875" customWidth="1"/>
    <col min="9982" max="9982" width="17.140625" bestFit="1" customWidth="1"/>
    <col min="9983" max="9983" width="25.5703125" customWidth="1"/>
    <col min="9984" max="9984" width="16.140625" bestFit="1" customWidth="1"/>
    <col min="9985" max="9985" width="16.140625" customWidth="1"/>
    <col min="9986" max="9986" width="22.140625" customWidth="1"/>
    <col min="9987" max="9987" width="8.85546875" customWidth="1"/>
    <col min="9988" max="9988" width="12.85546875" bestFit="1" customWidth="1"/>
    <col min="9989" max="9989" width="13.85546875" bestFit="1" customWidth="1"/>
    <col min="9990" max="9990" width="18.5703125" customWidth="1"/>
    <col min="9991" max="9991" width="12.85546875" customWidth="1"/>
    <col min="9992" max="9992" width="17.85546875" customWidth="1"/>
    <col min="9993" max="9993" width="8.85546875" customWidth="1"/>
    <col min="10238" max="10238" width="17.140625" bestFit="1" customWidth="1"/>
    <col min="10239" max="10239" width="25.5703125" customWidth="1"/>
    <col min="10240" max="10240" width="16.140625" bestFit="1" customWidth="1"/>
    <col min="10241" max="10241" width="16.140625" customWidth="1"/>
    <col min="10242" max="10242" width="22.140625" customWidth="1"/>
    <col min="10243" max="10243" width="8.85546875" customWidth="1"/>
    <col min="10244" max="10244" width="12.85546875" bestFit="1" customWidth="1"/>
    <col min="10245" max="10245" width="13.85546875" bestFit="1" customWidth="1"/>
    <col min="10246" max="10246" width="18.5703125" customWidth="1"/>
    <col min="10247" max="10247" width="12.85546875" customWidth="1"/>
    <col min="10248" max="10248" width="17.85546875" customWidth="1"/>
    <col min="10249" max="10249" width="8.85546875" customWidth="1"/>
    <col min="10494" max="10494" width="17.140625" bestFit="1" customWidth="1"/>
    <col min="10495" max="10495" width="25.5703125" customWidth="1"/>
    <col min="10496" max="10496" width="16.140625" bestFit="1" customWidth="1"/>
    <col min="10497" max="10497" width="16.140625" customWidth="1"/>
    <col min="10498" max="10498" width="22.140625" customWidth="1"/>
    <col min="10499" max="10499" width="8.85546875" customWidth="1"/>
    <col min="10500" max="10500" width="12.85546875" bestFit="1" customWidth="1"/>
    <col min="10501" max="10501" width="13.85546875" bestFit="1" customWidth="1"/>
    <col min="10502" max="10502" width="18.5703125" customWidth="1"/>
    <col min="10503" max="10503" width="12.85546875" customWidth="1"/>
    <col min="10504" max="10504" width="17.85546875" customWidth="1"/>
    <col min="10505" max="10505" width="8.85546875" customWidth="1"/>
    <col min="10750" max="10750" width="17.140625" bestFit="1" customWidth="1"/>
    <col min="10751" max="10751" width="25.5703125" customWidth="1"/>
    <col min="10752" max="10752" width="16.140625" bestFit="1" customWidth="1"/>
    <col min="10753" max="10753" width="16.140625" customWidth="1"/>
    <col min="10754" max="10754" width="22.140625" customWidth="1"/>
    <col min="10755" max="10755" width="8.85546875" customWidth="1"/>
    <col min="10756" max="10756" width="12.85546875" bestFit="1" customWidth="1"/>
    <col min="10757" max="10757" width="13.85546875" bestFit="1" customWidth="1"/>
    <col min="10758" max="10758" width="18.5703125" customWidth="1"/>
    <col min="10759" max="10759" width="12.85546875" customWidth="1"/>
    <col min="10760" max="10760" width="17.85546875" customWidth="1"/>
    <col min="10761" max="10761" width="8.85546875" customWidth="1"/>
    <col min="11006" max="11006" width="17.140625" bestFit="1" customWidth="1"/>
    <col min="11007" max="11007" width="25.5703125" customWidth="1"/>
    <col min="11008" max="11008" width="16.140625" bestFit="1" customWidth="1"/>
    <col min="11009" max="11009" width="16.140625" customWidth="1"/>
    <col min="11010" max="11010" width="22.140625" customWidth="1"/>
    <col min="11011" max="11011" width="8.85546875" customWidth="1"/>
    <col min="11012" max="11012" width="12.85546875" bestFit="1" customWidth="1"/>
    <col min="11013" max="11013" width="13.85546875" bestFit="1" customWidth="1"/>
    <col min="11014" max="11014" width="18.5703125" customWidth="1"/>
    <col min="11015" max="11015" width="12.85546875" customWidth="1"/>
    <col min="11016" max="11016" width="17.85546875" customWidth="1"/>
    <col min="11017" max="11017" width="8.85546875" customWidth="1"/>
    <col min="11262" max="11262" width="17.140625" bestFit="1" customWidth="1"/>
    <col min="11263" max="11263" width="25.5703125" customWidth="1"/>
    <col min="11264" max="11264" width="16.140625" bestFit="1" customWidth="1"/>
    <col min="11265" max="11265" width="16.140625" customWidth="1"/>
    <col min="11266" max="11266" width="22.140625" customWidth="1"/>
    <col min="11267" max="11267" width="8.85546875" customWidth="1"/>
    <col min="11268" max="11268" width="12.85546875" bestFit="1" customWidth="1"/>
    <col min="11269" max="11269" width="13.85546875" bestFit="1" customWidth="1"/>
    <col min="11270" max="11270" width="18.5703125" customWidth="1"/>
    <col min="11271" max="11271" width="12.85546875" customWidth="1"/>
    <col min="11272" max="11272" width="17.85546875" customWidth="1"/>
    <col min="11273" max="11273" width="8.85546875" customWidth="1"/>
    <col min="11518" max="11518" width="17.140625" bestFit="1" customWidth="1"/>
    <col min="11519" max="11519" width="25.5703125" customWidth="1"/>
    <col min="11520" max="11520" width="16.140625" bestFit="1" customWidth="1"/>
    <col min="11521" max="11521" width="16.140625" customWidth="1"/>
    <col min="11522" max="11522" width="22.140625" customWidth="1"/>
    <col min="11523" max="11523" width="8.85546875" customWidth="1"/>
    <col min="11524" max="11524" width="12.85546875" bestFit="1" customWidth="1"/>
    <col min="11525" max="11525" width="13.85546875" bestFit="1" customWidth="1"/>
    <col min="11526" max="11526" width="18.5703125" customWidth="1"/>
    <col min="11527" max="11527" width="12.85546875" customWidth="1"/>
    <col min="11528" max="11528" width="17.85546875" customWidth="1"/>
    <col min="11529" max="11529" width="8.85546875" customWidth="1"/>
    <col min="11774" max="11774" width="17.140625" bestFit="1" customWidth="1"/>
    <col min="11775" max="11775" width="25.5703125" customWidth="1"/>
    <col min="11776" max="11776" width="16.140625" bestFit="1" customWidth="1"/>
    <col min="11777" max="11777" width="16.140625" customWidth="1"/>
    <col min="11778" max="11778" width="22.140625" customWidth="1"/>
    <col min="11779" max="11779" width="8.85546875" customWidth="1"/>
    <col min="11780" max="11780" width="12.85546875" bestFit="1" customWidth="1"/>
    <col min="11781" max="11781" width="13.85546875" bestFit="1" customWidth="1"/>
    <col min="11782" max="11782" width="18.5703125" customWidth="1"/>
    <col min="11783" max="11783" width="12.85546875" customWidth="1"/>
    <col min="11784" max="11784" width="17.85546875" customWidth="1"/>
    <col min="11785" max="11785" width="8.85546875" customWidth="1"/>
    <col min="12030" max="12030" width="17.140625" bestFit="1" customWidth="1"/>
    <col min="12031" max="12031" width="25.5703125" customWidth="1"/>
    <col min="12032" max="12032" width="16.140625" bestFit="1" customWidth="1"/>
    <col min="12033" max="12033" width="16.140625" customWidth="1"/>
    <col min="12034" max="12034" width="22.140625" customWidth="1"/>
    <col min="12035" max="12035" width="8.85546875" customWidth="1"/>
    <col min="12036" max="12036" width="12.85546875" bestFit="1" customWidth="1"/>
    <col min="12037" max="12037" width="13.85546875" bestFit="1" customWidth="1"/>
    <col min="12038" max="12038" width="18.5703125" customWidth="1"/>
    <col min="12039" max="12039" width="12.85546875" customWidth="1"/>
    <col min="12040" max="12040" width="17.85546875" customWidth="1"/>
    <col min="12041" max="12041" width="8.85546875" customWidth="1"/>
    <col min="12286" max="12286" width="17.140625" bestFit="1" customWidth="1"/>
    <col min="12287" max="12287" width="25.5703125" customWidth="1"/>
    <col min="12288" max="12288" width="16.140625" bestFit="1" customWidth="1"/>
    <col min="12289" max="12289" width="16.140625" customWidth="1"/>
    <col min="12290" max="12290" width="22.140625" customWidth="1"/>
    <col min="12291" max="12291" width="8.85546875" customWidth="1"/>
    <col min="12292" max="12292" width="12.85546875" bestFit="1" customWidth="1"/>
    <col min="12293" max="12293" width="13.85546875" bestFit="1" customWidth="1"/>
    <col min="12294" max="12294" width="18.5703125" customWidth="1"/>
    <col min="12295" max="12295" width="12.85546875" customWidth="1"/>
    <col min="12296" max="12296" width="17.85546875" customWidth="1"/>
    <col min="12297" max="12297" width="8.85546875" customWidth="1"/>
    <col min="12542" max="12542" width="17.140625" bestFit="1" customWidth="1"/>
    <col min="12543" max="12543" width="25.5703125" customWidth="1"/>
    <col min="12544" max="12544" width="16.140625" bestFit="1" customWidth="1"/>
    <col min="12545" max="12545" width="16.140625" customWidth="1"/>
    <col min="12546" max="12546" width="22.140625" customWidth="1"/>
    <col min="12547" max="12547" width="8.85546875" customWidth="1"/>
    <col min="12548" max="12548" width="12.85546875" bestFit="1" customWidth="1"/>
    <col min="12549" max="12549" width="13.85546875" bestFit="1" customWidth="1"/>
    <col min="12550" max="12550" width="18.5703125" customWidth="1"/>
    <col min="12551" max="12551" width="12.85546875" customWidth="1"/>
    <col min="12552" max="12552" width="17.85546875" customWidth="1"/>
    <col min="12553" max="12553" width="8.85546875" customWidth="1"/>
    <col min="12798" max="12798" width="17.140625" bestFit="1" customWidth="1"/>
    <col min="12799" max="12799" width="25.5703125" customWidth="1"/>
    <col min="12800" max="12800" width="16.140625" bestFit="1" customWidth="1"/>
    <col min="12801" max="12801" width="16.140625" customWidth="1"/>
    <col min="12802" max="12802" width="22.140625" customWidth="1"/>
    <col min="12803" max="12803" width="8.85546875" customWidth="1"/>
    <col min="12804" max="12804" width="12.85546875" bestFit="1" customWidth="1"/>
    <col min="12805" max="12805" width="13.85546875" bestFit="1" customWidth="1"/>
    <col min="12806" max="12806" width="18.5703125" customWidth="1"/>
    <col min="12807" max="12807" width="12.85546875" customWidth="1"/>
    <col min="12808" max="12808" width="17.85546875" customWidth="1"/>
    <col min="12809" max="12809" width="8.85546875" customWidth="1"/>
    <col min="13054" max="13054" width="17.140625" bestFit="1" customWidth="1"/>
    <col min="13055" max="13055" width="25.5703125" customWidth="1"/>
    <col min="13056" max="13056" width="16.140625" bestFit="1" customWidth="1"/>
    <col min="13057" max="13057" width="16.140625" customWidth="1"/>
    <col min="13058" max="13058" width="22.140625" customWidth="1"/>
    <col min="13059" max="13059" width="8.85546875" customWidth="1"/>
    <col min="13060" max="13060" width="12.85546875" bestFit="1" customWidth="1"/>
    <col min="13061" max="13061" width="13.85546875" bestFit="1" customWidth="1"/>
    <col min="13062" max="13062" width="18.5703125" customWidth="1"/>
    <col min="13063" max="13063" width="12.85546875" customWidth="1"/>
    <col min="13064" max="13064" width="17.85546875" customWidth="1"/>
    <col min="13065" max="13065" width="8.85546875" customWidth="1"/>
    <col min="13310" max="13310" width="17.140625" bestFit="1" customWidth="1"/>
    <col min="13311" max="13311" width="25.5703125" customWidth="1"/>
    <col min="13312" max="13312" width="16.140625" bestFit="1" customWidth="1"/>
    <col min="13313" max="13313" width="16.140625" customWidth="1"/>
    <col min="13314" max="13314" width="22.140625" customWidth="1"/>
    <col min="13315" max="13315" width="8.85546875" customWidth="1"/>
    <col min="13316" max="13316" width="12.85546875" bestFit="1" customWidth="1"/>
    <col min="13317" max="13317" width="13.85546875" bestFit="1" customWidth="1"/>
    <col min="13318" max="13318" width="18.5703125" customWidth="1"/>
    <col min="13319" max="13319" width="12.85546875" customWidth="1"/>
    <col min="13320" max="13320" width="17.85546875" customWidth="1"/>
    <col min="13321" max="13321" width="8.85546875" customWidth="1"/>
    <col min="13566" max="13566" width="17.140625" bestFit="1" customWidth="1"/>
    <col min="13567" max="13567" width="25.5703125" customWidth="1"/>
    <col min="13568" max="13568" width="16.140625" bestFit="1" customWidth="1"/>
    <col min="13569" max="13569" width="16.140625" customWidth="1"/>
    <col min="13570" max="13570" width="22.140625" customWidth="1"/>
    <col min="13571" max="13571" width="8.85546875" customWidth="1"/>
    <col min="13572" max="13572" width="12.85546875" bestFit="1" customWidth="1"/>
    <col min="13573" max="13573" width="13.85546875" bestFit="1" customWidth="1"/>
    <col min="13574" max="13574" width="18.5703125" customWidth="1"/>
    <col min="13575" max="13575" width="12.85546875" customWidth="1"/>
    <col min="13576" max="13576" width="17.85546875" customWidth="1"/>
    <col min="13577" max="13577" width="8.85546875" customWidth="1"/>
    <col min="13822" max="13822" width="17.140625" bestFit="1" customWidth="1"/>
    <col min="13823" max="13823" width="25.5703125" customWidth="1"/>
    <col min="13824" max="13824" width="16.140625" bestFit="1" customWidth="1"/>
    <col min="13825" max="13825" width="16.140625" customWidth="1"/>
    <col min="13826" max="13826" width="22.140625" customWidth="1"/>
    <col min="13827" max="13827" width="8.85546875" customWidth="1"/>
    <col min="13828" max="13828" width="12.85546875" bestFit="1" customWidth="1"/>
    <col min="13829" max="13829" width="13.85546875" bestFit="1" customWidth="1"/>
    <col min="13830" max="13830" width="18.5703125" customWidth="1"/>
    <col min="13831" max="13831" width="12.85546875" customWidth="1"/>
    <col min="13832" max="13832" width="17.85546875" customWidth="1"/>
    <col min="13833" max="13833" width="8.85546875" customWidth="1"/>
    <col min="14078" max="14078" width="17.140625" bestFit="1" customWidth="1"/>
    <col min="14079" max="14079" width="25.5703125" customWidth="1"/>
    <col min="14080" max="14080" width="16.140625" bestFit="1" customWidth="1"/>
    <col min="14081" max="14081" width="16.140625" customWidth="1"/>
    <col min="14082" max="14082" width="22.140625" customWidth="1"/>
    <col min="14083" max="14083" width="8.85546875" customWidth="1"/>
    <col min="14084" max="14084" width="12.85546875" bestFit="1" customWidth="1"/>
    <col min="14085" max="14085" width="13.85546875" bestFit="1" customWidth="1"/>
    <col min="14086" max="14086" width="18.5703125" customWidth="1"/>
    <col min="14087" max="14087" width="12.85546875" customWidth="1"/>
    <col min="14088" max="14088" width="17.85546875" customWidth="1"/>
    <col min="14089" max="14089" width="8.85546875" customWidth="1"/>
    <col min="14334" max="14334" width="17.140625" bestFit="1" customWidth="1"/>
    <col min="14335" max="14335" width="25.5703125" customWidth="1"/>
    <col min="14336" max="14336" width="16.140625" bestFit="1" customWidth="1"/>
    <col min="14337" max="14337" width="16.140625" customWidth="1"/>
    <col min="14338" max="14338" width="22.140625" customWidth="1"/>
    <col min="14339" max="14339" width="8.85546875" customWidth="1"/>
    <col min="14340" max="14340" width="12.85546875" bestFit="1" customWidth="1"/>
    <col min="14341" max="14341" width="13.85546875" bestFit="1" customWidth="1"/>
    <col min="14342" max="14342" width="18.5703125" customWidth="1"/>
    <col min="14343" max="14343" width="12.85546875" customWidth="1"/>
    <col min="14344" max="14344" width="17.85546875" customWidth="1"/>
    <col min="14345" max="14345" width="8.85546875" customWidth="1"/>
    <col min="14590" max="14590" width="17.140625" bestFit="1" customWidth="1"/>
    <col min="14591" max="14591" width="25.5703125" customWidth="1"/>
    <col min="14592" max="14592" width="16.140625" bestFit="1" customWidth="1"/>
    <col min="14593" max="14593" width="16.140625" customWidth="1"/>
    <col min="14594" max="14594" width="22.140625" customWidth="1"/>
    <col min="14595" max="14595" width="8.85546875" customWidth="1"/>
    <col min="14596" max="14596" width="12.85546875" bestFit="1" customWidth="1"/>
    <col min="14597" max="14597" width="13.85546875" bestFit="1" customWidth="1"/>
    <col min="14598" max="14598" width="18.5703125" customWidth="1"/>
    <col min="14599" max="14599" width="12.85546875" customWidth="1"/>
    <col min="14600" max="14600" width="17.85546875" customWidth="1"/>
    <col min="14601" max="14601" width="8.85546875" customWidth="1"/>
    <col min="14846" max="14846" width="17.140625" bestFit="1" customWidth="1"/>
    <col min="14847" max="14847" width="25.5703125" customWidth="1"/>
    <col min="14848" max="14848" width="16.140625" bestFit="1" customWidth="1"/>
    <col min="14849" max="14849" width="16.140625" customWidth="1"/>
    <col min="14850" max="14850" width="22.140625" customWidth="1"/>
    <col min="14851" max="14851" width="8.85546875" customWidth="1"/>
    <col min="14852" max="14852" width="12.85546875" bestFit="1" customWidth="1"/>
    <col min="14853" max="14853" width="13.85546875" bestFit="1" customWidth="1"/>
    <col min="14854" max="14854" width="18.5703125" customWidth="1"/>
    <col min="14855" max="14855" width="12.85546875" customWidth="1"/>
    <col min="14856" max="14856" width="17.85546875" customWidth="1"/>
    <col min="14857" max="14857" width="8.85546875" customWidth="1"/>
    <col min="15102" max="15102" width="17.140625" bestFit="1" customWidth="1"/>
    <col min="15103" max="15103" width="25.5703125" customWidth="1"/>
    <col min="15104" max="15104" width="16.140625" bestFit="1" customWidth="1"/>
    <col min="15105" max="15105" width="16.140625" customWidth="1"/>
    <col min="15106" max="15106" width="22.140625" customWidth="1"/>
    <col min="15107" max="15107" width="8.85546875" customWidth="1"/>
    <col min="15108" max="15108" width="12.85546875" bestFit="1" customWidth="1"/>
    <col min="15109" max="15109" width="13.85546875" bestFit="1" customWidth="1"/>
    <col min="15110" max="15110" width="18.5703125" customWidth="1"/>
    <col min="15111" max="15111" width="12.85546875" customWidth="1"/>
    <col min="15112" max="15112" width="17.85546875" customWidth="1"/>
    <col min="15113" max="15113" width="8.85546875" customWidth="1"/>
    <col min="15358" max="15358" width="17.140625" bestFit="1" customWidth="1"/>
    <col min="15359" max="15359" width="25.5703125" customWidth="1"/>
    <col min="15360" max="15360" width="16.140625" bestFit="1" customWidth="1"/>
    <col min="15361" max="15361" width="16.140625" customWidth="1"/>
    <col min="15362" max="15362" width="22.140625" customWidth="1"/>
    <col min="15363" max="15363" width="8.85546875" customWidth="1"/>
    <col min="15364" max="15364" width="12.85546875" bestFit="1" customWidth="1"/>
    <col min="15365" max="15365" width="13.85546875" bestFit="1" customWidth="1"/>
    <col min="15366" max="15366" width="18.5703125" customWidth="1"/>
    <col min="15367" max="15367" width="12.85546875" customWidth="1"/>
    <col min="15368" max="15368" width="17.85546875" customWidth="1"/>
    <col min="15369" max="15369" width="8.85546875" customWidth="1"/>
    <col min="15614" max="15614" width="17.140625" bestFit="1" customWidth="1"/>
    <col min="15615" max="15615" width="25.5703125" customWidth="1"/>
    <col min="15616" max="15616" width="16.140625" bestFit="1" customWidth="1"/>
    <col min="15617" max="15617" width="16.140625" customWidth="1"/>
    <col min="15618" max="15618" width="22.140625" customWidth="1"/>
    <col min="15619" max="15619" width="8.85546875" customWidth="1"/>
    <col min="15620" max="15620" width="12.85546875" bestFit="1" customWidth="1"/>
    <col min="15621" max="15621" width="13.85546875" bestFit="1" customWidth="1"/>
    <col min="15622" max="15622" width="18.5703125" customWidth="1"/>
    <col min="15623" max="15623" width="12.85546875" customWidth="1"/>
    <col min="15624" max="15624" width="17.85546875" customWidth="1"/>
    <col min="15625" max="15625" width="8.85546875" customWidth="1"/>
    <col min="15870" max="15870" width="17.140625" bestFit="1" customWidth="1"/>
    <col min="15871" max="15871" width="25.5703125" customWidth="1"/>
    <col min="15872" max="15872" width="16.140625" bestFit="1" customWidth="1"/>
    <col min="15873" max="15873" width="16.140625" customWidth="1"/>
    <col min="15874" max="15874" width="22.140625" customWidth="1"/>
    <col min="15875" max="15875" width="8.85546875" customWidth="1"/>
    <col min="15876" max="15876" width="12.85546875" bestFit="1" customWidth="1"/>
    <col min="15877" max="15877" width="13.85546875" bestFit="1" customWidth="1"/>
    <col min="15878" max="15878" width="18.5703125" customWidth="1"/>
    <col min="15879" max="15879" width="12.85546875" customWidth="1"/>
    <col min="15880" max="15880" width="17.85546875" customWidth="1"/>
    <col min="15881" max="15881" width="8.85546875" customWidth="1"/>
    <col min="16126" max="16126" width="17.140625" bestFit="1" customWidth="1"/>
    <col min="16127" max="16127" width="25.5703125" customWidth="1"/>
    <col min="16128" max="16128" width="16.140625" bestFit="1" customWidth="1"/>
    <col min="16129" max="16129" width="16.140625" customWidth="1"/>
    <col min="16130" max="16130" width="22.140625" customWidth="1"/>
    <col min="16131" max="16131" width="8.85546875" customWidth="1"/>
    <col min="16132" max="16132" width="12.85546875" bestFit="1" customWidth="1"/>
    <col min="16133" max="16133" width="13.85546875" bestFit="1" customWidth="1"/>
    <col min="16134" max="16134" width="18.5703125" customWidth="1"/>
    <col min="16135" max="16135" width="12.85546875" customWidth="1"/>
    <col min="16136" max="16136" width="17.85546875" customWidth="1"/>
    <col min="16137" max="16137" width="8.85546875" customWidth="1"/>
  </cols>
  <sheetData>
    <row r="1" spans="1:11" ht="15.75" x14ac:dyDescent="0.25">
      <c r="A1" s="52" t="s">
        <v>24</v>
      </c>
      <c r="K1" s="2"/>
    </row>
    <row r="2" spans="1:11" x14ac:dyDescent="0.25">
      <c r="K2" s="2"/>
    </row>
    <row r="3" spans="1:11" x14ac:dyDescent="0.25">
      <c r="K3" s="2"/>
    </row>
    <row r="4" spans="1:11" x14ac:dyDescent="0.25">
      <c r="K4" s="2"/>
    </row>
    <row r="5" spans="1:11" x14ac:dyDescent="0.25">
      <c r="K5" s="2"/>
    </row>
    <row r="6" spans="1:11" s="4" customFormat="1" ht="45" x14ac:dyDescent="0.25">
      <c r="A6" s="3" t="s">
        <v>0</v>
      </c>
      <c r="B6" s="3" t="s">
        <v>1</v>
      </c>
      <c r="C6" s="3" t="s">
        <v>23</v>
      </c>
      <c r="D6" s="3" t="s">
        <v>2</v>
      </c>
      <c r="E6" s="3" t="s">
        <v>22</v>
      </c>
      <c r="F6" s="3" t="s">
        <v>3</v>
      </c>
      <c r="G6" s="3" t="s">
        <v>4</v>
      </c>
      <c r="H6" s="3" t="s">
        <v>25</v>
      </c>
      <c r="I6" s="3" t="s">
        <v>35</v>
      </c>
      <c r="J6" s="3" t="s">
        <v>5</v>
      </c>
      <c r="K6" s="3" t="s">
        <v>6</v>
      </c>
    </row>
    <row r="7" spans="1:11" s="9" customFormat="1" x14ac:dyDescent="0.25">
      <c r="A7" s="67" t="s">
        <v>21</v>
      </c>
      <c r="B7" s="54" t="s">
        <v>26</v>
      </c>
      <c r="C7" s="5">
        <v>30000</v>
      </c>
      <c r="D7" s="5">
        <f t="shared" ref="D7:D11" si="0">C7*0.07</f>
        <v>2100</v>
      </c>
      <c r="E7" s="53">
        <f t="shared" ref="E7:E11" si="1">C7*1.07</f>
        <v>32100.000000000004</v>
      </c>
      <c r="F7" s="57">
        <v>2.7E-2</v>
      </c>
      <c r="G7" s="6">
        <v>44562</v>
      </c>
      <c r="H7" s="66">
        <f t="shared" ref="H7:H11" si="2">IF(DATEDIF(G7,K7,"m")+1&gt;60,"Kontrolli",DATEDIF(G7,K7,"m")+1)</f>
        <v>60</v>
      </c>
      <c r="I7" s="64">
        <f>'A.H.Tammsaare pst 70, Pärnu'!F16</f>
        <v>572.52599999999995</v>
      </c>
      <c r="J7" s="7">
        <v>44926</v>
      </c>
      <c r="K7" s="8">
        <v>46387</v>
      </c>
    </row>
    <row r="8" spans="1:11" s="9" customFormat="1" x14ac:dyDescent="0.25">
      <c r="A8" s="68"/>
      <c r="B8" s="54" t="s">
        <v>27</v>
      </c>
      <c r="C8" s="5">
        <v>20000</v>
      </c>
      <c r="D8" s="5">
        <f t="shared" si="0"/>
        <v>1400.0000000000002</v>
      </c>
      <c r="E8" s="53">
        <f t="shared" si="1"/>
        <v>21400</v>
      </c>
      <c r="F8" s="57">
        <v>2.7E-2</v>
      </c>
      <c r="G8" s="6">
        <f t="shared" ref="G8" si="3">G7</f>
        <v>44562</v>
      </c>
      <c r="H8" s="66">
        <f t="shared" si="2"/>
        <v>60</v>
      </c>
      <c r="I8" s="64">
        <f>'Kolde pst 65, Tallinn'!F16</f>
        <v>381.68400000000003</v>
      </c>
      <c r="J8" s="7">
        <v>47483</v>
      </c>
      <c r="K8" s="8">
        <v>46387</v>
      </c>
    </row>
    <row r="9" spans="1:11" s="9" customFormat="1" x14ac:dyDescent="0.25">
      <c r="A9" s="68"/>
      <c r="B9" s="54" t="s">
        <v>28</v>
      </c>
      <c r="C9" s="5">
        <v>8000</v>
      </c>
      <c r="D9" s="5">
        <f t="shared" si="0"/>
        <v>560</v>
      </c>
      <c r="E9" s="53">
        <f t="shared" si="1"/>
        <v>8560</v>
      </c>
      <c r="F9" s="57">
        <v>2.7E-2</v>
      </c>
      <c r="G9" s="6">
        <f>G8</f>
        <v>44562</v>
      </c>
      <c r="H9" s="66">
        <f t="shared" si="2"/>
        <v>10</v>
      </c>
      <c r="I9" s="64">
        <f>'Pargi tn 1, Viljandi'!F16</f>
        <v>866.62900000000002</v>
      </c>
      <c r="J9" s="6">
        <v>44865</v>
      </c>
      <c r="K9" s="8">
        <v>44865</v>
      </c>
    </row>
    <row r="10" spans="1:11" s="9" customFormat="1" x14ac:dyDescent="0.25">
      <c r="A10" s="68"/>
      <c r="B10" s="54" t="s">
        <v>37</v>
      </c>
      <c r="C10" s="5">
        <v>10000</v>
      </c>
      <c r="D10" s="5">
        <f t="shared" si="0"/>
        <v>700.00000000000011</v>
      </c>
      <c r="E10" s="53">
        <f t="shared" si="1"/>
        <v>10700</v>
      </c>
      <c r="F10" s="57">
        <v>2.7E-2</v>
      </c>
      <c r="G10" s="6">
        <v>44562</v>
      </c>
      <c r="H10" s="66">
        <f t="shared" si="2"/>
        <v>60</v>
      </c>
      <c r="I10" s="64">
        <f>'Rahu tn 38, Jõhvi'!F16</f>
        <v>190.84200000000001</v>
      </c>
      <c r="J10" s="6">
        <v>46468</v>
      </c>
      <c r="K10" s="8">
        <v>46387</v>
      </c>
    </row>
    <row r="11" spans="1:11" s="9" customFormat="1" x14ac:dyDescent="0.25">
      <c r="A11" s="69"/>
      <c r="B11" s="55" t="s">
        <v>29</v>
      </c>
      <c r="C11" s="5">
        <v>108000</v>
      </c>
      <c r="D11" s="5">
        <f t="shared" si="0"/>
        <v>7560.0000000000009</v>
      </c>
      <c r="E11" s="53">
        <f t="shared" si="1"/>
        <v>115560</v>
      </c>
      <c r="F11" s="57">
        <v>2.7E-2</v>
      </c>
      <c r="G11" s="6">
        <f>G9</f>
        <v>44562</v>
      </c>
      <c r="H11" s="66">
        <f t="shared" si="2"/>
        <v>60</v>
      </c>
      <c r="I11" s="64">
        <f>'Tallinna tn 12, Paide'!F16</f>
        <v>2061.0920000000001</v>
      </c>
      <c r="J11" s="6">
        <v>47726</v>
      </c>
      <c r="K11" s="8">
        <v>46387</v>
      </c>
    </row>
    <row r="12" spans="1:11" x14ac:dyDescent="0.25">
      <c r="A12" s="63"/>
      <c r="B12" s="56"/>
      <c r="C12" s="11"/>
      <c r="F12" s="12"/>
      <c r="G12" s="12"/>
      <c r="H12" s="62"/>
      <c r="I12" s="62"/>
      <c r="K12" s="12"/>
    </row>
    <row r="13" spans="1:11" x14ac:dyDescent="0.25">
      <c r="B13" s="10"/>
    </row>
    <row r="21" spans="8:9" x14ac:dyDescent="0.25">
      <c r="H21" s="51"/>
      <c r="I21" s="51"/>
    </row>
  </sheetData>
  <mergeCells count="1">
    <mergeCell ref="A7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6C35-614C-42E4-8688-41410E2487DF}">
  <dimension ref="A1:M75"/>
  <sheetViews>
    <sheetView workbookViewId="0">
      <selection activeCell="E8" sqref="E8"/>
    </sheetView>
  </sheetViews>
  <sheetFormatPr defaultColWidth="9.140625" defaultRowHeight="15" x14ac:dyDescent="0.25"/>
  <cols>
    <col min="1" max="1" width="9.140625" style="15"/>
    <col min="2" max="2" width="7.85546875" style="15" customWidth="1"/>
    <col min="3" max="3" width="14.7109375" style="15" customWidth="1"/>
    <col min="4" max="4" width="14.28515625" style="15" customWidth="1"/>
    <col min="5" max="7" width="14.7109375" style="15" customWidth="1"/>
    <col min="8" max="257" width="9.140625" style="15"/>
    <col min="258" max="258" width="7.85546875" style="15" customWidth="1"/>
    <col min="259" max="259" width="14.7109375" style="15" customWidth="1"/>
    <col min="260" max="260" width="14.28515625" style="15" customWidth="1"/>
    <col min="261" max="263" width="14.7109375" style="15" customWidth="1"/>
    <col min="264" max="513" width="9.140625" style="15"/>
    <col min="514" max="514" width="7.85546875" style="15" customWidth="1"/>
    <col min="515" max="515" width="14.7109375" style="15" customWidth="1"/>
    <col min="516" max="516" width="14.28515625" style="15" customWidth="1"/>
    <col min="517" max="519" width="14.7109375" style="15" customWidth="1"/>
    <col min="520" max="769" width="9.140625" style="15"/>
    <col min="770" max="770" width="7.85546875" style="15" customWidth="1"/>
    <col min="771" max="771" width="14.7109375" style="15" customWidth="1"/>
    <col min="772" max="772" width="14.28515625" style="15" customWidth="1"/>
    <col min="773" max="775" width="14.7109375" style="15" customWidth="1"/>
    <col min="776" max="1025" width="9.140625" style="15"/>
    <col min="1026" max="1026" width="7.85546875" style="15" customWidth="1"/>
    <col min="1027" max="1027" width="14.7109375" style="15" customWidth="1"/>
    <col min="1028" max="1028" width="14.28515625" style="15" customWidth="1"/>
    <col min="1029" max="1031" width="14.7109375" style="15" customWidth="1"/>
    <col min="1032" max="1281" width="9.140625" style="15"/>
    <col min="1282" max="1282" width="7.85546875" style="15" customWidth="1"/>
    <col min="1283" max="1283" width="14.7109375" style="15" customWidth="1"/>
    <col min="1284" max="1284" width="14.28515625" style="15" customWidth="1"/>
    <col min="1285" max="1287" width="14.7109375" style="15" customWidth="1"/>
    <col min="1288" max="1537" width="9.140625" style="15"/>
    <col min="1538" max="1538" width="7.85546875" style="15" customWidth="1"/>
    <col min="1539" max="1539" width="14.7109375" style="15" customWidth="1"/>
    <col min="1540" max="1540" width="14.28515625" style="15" customWidth="1"/>
    <col min="1541" max="1543" width="14.7109375" style="15" customWidth="1"/>
    <col min="1544" max="1793" width="9.140625" style="15"/>
    <col min="1794" max="1794" width="7.85546875" style="15" customWidth="1"/>
    <col min="1795" max="1795" width="14.7109375" style="15" customWidth="1"/>
    <col min="1796" max="1796" width="14.28515625" style="15" customWidth="1"/>
    <col min="1797" max="1799" width="14.7109375" style="15" customWidth="1"/>
    <col min="1800" max="2049" width="9.140625" style="15"/>
    <col min="2050" max="2050" width="7.85546875" style="15" customWidth="1"/>
    <col min="2051" max="2051" width="14.7109375" style="15" customWidth="1"/>
    <col min="2052" max="2052" width="14.28515625" style="15" customWidth="1"/>
    <col min="2053" max="2055" width="14.7109375" style="15" customWidth="1"/>
    <col min="2056" max="2305" width="9.140625" style="15"/>
    <col min="2306" max="2306" width="7.85546875" style="15" customWidth="1"/>
    <col min="2307" max="2307" width="14.7109375" style="15" customWidth="1"/>
    <col min="2308" max="2308" width="14.28515625" style="15" customWidth="1"/>
    <col min="2309" max="2311" width="14.7109375" style="15" customWidth="1"/>
    <col min="2312" max="2561" width="9.140625" style="15"/>
    <col min="2562" max="2562" width="7.85546875" style="15" customWidth="1"/>
    <col min="2563" max="2563" width="14.7109375" style="15" customWidth="1"/>
    <col min="2564" max="2564" width="14.28515625" style="15" customWidth="1"/>
    <col min="2565" max="2567" width="14.7109375" style="15" customWidth="1"/>
    <col min="2568" max="2817" width="9.140625" style="15"/>
    <col min="2818" max="2818" width="7.85546875" style="15" customWidth="1"/>
    <col min="2819" max="2819" width="14.7109375" style="15" customWidth="1"/>
    <col min="2820" max="2820" width="14.28515625" style="15" customWidth="1"/>
    <col min="2821" max="2823" width="14.7109375" style="15" customWidth="1"/>
    <col min="2824" max="3073" width="9.140625" style="15"/>
    <col min="3074" max="3074" width="7.85546875" style="15" customWidth="1"/>
    <col min="3075" max="3075" width="14.7109375" style="15" customWidth="1"/>
    <col min="3076" max="3076" width="14.28515625" style="15" customWidth="1"/>
    <col min="3077" max="3079" width="14.7109375" style="15" customWidth="1"/>
    <col min="3080" max="3329" width="9.140625" style="15"/>
    <col min="3330" max="3330" width="7.85546875" style="15" customWidth="1"/>
    <col min="3331" max="3331" width="14.7109375" style="15" customWidth="1"/>
    <col min="3332" max="3332" width="14.28515625" style="15" customWidth="1"/>
    <col min="3333" max="3335" width="14.7109375" style="15" customWidth="1"/>
    <col min="3336" max="3585" width="9.140625" style="15"/>
    <col min="3586" max="3586" width="7.85546875" style="15" customWidth="1"/>
    <col min="3587" max="3587" width="14.7109375" style="15" customWidth="1"/>
    <col min="3588" max="3588" width="14.28515625" style="15" customWidth="1"/>
    <col min="3589" max="3591" width="14.7109375" style="15" customWidth="1"/>
    <col min="3592" max="3841" width="9.140625" style="15"/>
    <col min="3842" max="3842" width="7.85546875" style="15" customWidth="1"/>
    <col min="3843" max="3843" width="14.7109375" style="15" customWidth="1"/>
    <col min="3844" max="3844" width="14.28515625" style="15" customWidth="1"/>
    <col min="3845" max="3847" width="14.7109375" style="15" customWidth="1"/>
    <col min="3848" max="4097" width="9.140625" style="15"/>
    <col min="4098" max="4098" width="7.85546875" style="15" customWidth="1"/>
    <col min="4099" max="4099" width="14.7109375" style="15" customWidth="1"/>
    <col min="4100" max="4100" width="14.28515625" style="15" customWidth="1"/>
    <col min="4101" max="4103" width="14.7109375" style="15" customWidth="1"/>
    <col min="4104" max="4353" width="9.140625" style="15"/>
    <col min="4354" max="4354" width="7.85546875" style="15" customWidth="1"/>
    <col min="4355" max="4355" width="14.7109375" style="15" customWidth="1"/>
    <col min="4356" max="4356" width="14.28515625" style="15" customWidth="1"/>
    <col min="4357" max="4359" width="14.7109375" style="15" customWidth="1"/>
    <col min="4360" max="4609" width="9.140625" style="15"/>
    <col min="4610" max="4610" width="7.85546875" style="15" customWidth="1"/>
    <col min="4611" max="4611" width="14.7109375" style="15" customWidth="1"/>
    <col min="4612" max="4612" width="14.28515625" style="15" customWidth="1"/>
    <col min="4613" max="4615" width="14.7109375" style="15" customWidth="1"/>
    <col min="4616" max="4865" width="9.140625" style="15"/>
    <col min="4866" max="4866" width="7.85546875" style="15" customWidth="1"/>
    <col min="4867" max="4867" width="14.7109375" style="15" customWidth="1"/>
    <col min="4868" max="4868" width="14.28515625" style="15" customWidth="1"/>
    <col min="4869" max="4871" width="14.7109375" style="15" customWidth="1"/>
    <col min="4872" max="5121" width="9.140625" style="15"/>
    <col min="5122" max="5122" width="7.85546875" style="15" customWidth="1"/>
    <col min="5123" max="5123" width="14.7109375" style="15" customWidth="1"/>
    <col min="5124" max="5124" width="14.28515625" style="15" customWidth="1"/>
    <col min="5125" max="5127" width="14.7109375" style="15" customWidth="1"/>
    <col min="5128" max="5377" width="9.140625" style="15"/>
    <col min="5378" max="5378" width="7.85546875" style="15" customWidth="1"/>
    <col min="5379" max="5379" width="14.7109375" style="15" customWidth="1"/>
    <col min="5380" max="5380" width="14.28515625" style="15" customWidth="1"/>
    <col min="5381" max="5383" width="14.7109375" style="15" customWidth="1"/>
    <col min="5384" max="5633" width="9.140625" style="15"/>
    <col min="5634" max="5634" width="7.85546875" style="15" customWidth="1"/>
    <col min="5635" max="5635" width="14.7109375" style="15" customWidth="1"/>
    <col min="5636" max="5636" width="14.28515625" style="15" customWidth="1"/>
    <col min="5637" max="5639" width="14.7109375" style="15" customWidth="1"/>
    <col min="5640" max="5889" width="9.140625" style="15"/>
    <col min="5890" max="5890" width="7.85546875" style="15" customWidth="1"/>
    <col min="5891" max="5891" width="14.7109375" style="15" customWidth="1"/>
    <col min="5892" max="5892" width="14.28515625" style="15" customWidth="1"/>
    <col min="5893" max="5895" width="14.7109375" style="15" customWidth="1"/>
    <col min="5896" max="6145" width="9.140625" style="15"/>
    <col min="6146" max="6146" width="7.85546875" style="15" customWidth="1"/>
    <col min="6147" max="6147" width="14.7109375" style="15" customWidth="1"/>
    <col min="6148" max="6148" width="14.28515625" style="15" customWidth="1"/>
    <col min="6149" max="6151" width="14.7109375" style="15" customWidth="1"/>
    <col min="6152" max="6401" width="9.140625" style="15"/>
    <col min="6402" max="6402" width="7.85546875" style="15" customWidth="1"/>
    <col min="6403" max="6403" width="14.7109375" style="15" customWidth="1"/>
    <col min="6404" max="6404" width="14.28515625" style="15" customWidth="1"/>
    <col min="6405" max="6407" width="14.7109375" style="15" customWidth="1"/>
    <col min="6408" max="6657" width="9.140625" style="15"/>
    <col min="6658" max="6658" width="7.85546875" style="15" customWidth="1"/>
    <col min="6659" max="6659" width="14.7109375" style="15" customWidth="1"/>
    <col min="6660" max="6660" width="14.28515625" style="15" customWidth="1"/>
    <col min="6661" max="6663" width="14.7109375" style="15" customWidth="1"/>
    <col min="6664" max="6913" width="9.140625" style="15"/>
    <col min="6914" max="6914" width="7.85546875" style="15" customWidth="1"/>
    <col min="6915" max="6915" width="14.7109375" style="15" customWidth="1"/>
    <col min="6916" max="6916" width="14.28515625" style="15" customWidth="1"/>
    <col min="6917" max="6919" width="14.7109375" style="15" customWidth="1"/>
    <col min="6920" max="7169" width="9.140625" style="15"/>
    <col min="7170" max="7170" width="7.85546875" style="15" customWidth="1"/>
    <col min="7171" max="7171" width="14.7109375" style="15" customWidth="1"/>
    <col min="7172" max="7172" width="14.28515625" style="15" customWidth="1"/>
    <col min="7173" max="7175" width="14.7109375" style="15" customWidth="1"/>
    <col min="7176" max="7425" width="9.140625" style="15"/>
    <col min="7426" max="7426" width="7.85546875" style="15" customWidth="1"/>
    <col min="7427" max="7427" width="14.7109375" style="15" customWidth="1"/>
    <col min="7428" max="7428" width="14.28515625" style="15" customWidth="1"/>
    <col min="7429" max="7431" width="14.7109375" style="15" customWidth="1"/>
    <col min="7432" max="7681" width="9.140625" style="15"/>
    <col min="7682" max="7682" width="7.85546875" style="15" customWidth="1"/>
    <col min="7683" max="7683" width="14.7109375" style="15" customWidth="1"/>
    <col min="7684" max="7684" width="14.28515625" style="15" customWidth="1"/>
    <col min="7685" max="7687" width="14.7109375" style="15" customWidth="1"/>
    <col min="7688" max="7937" width="9.140625" style="15"/>
    <col min="7938" max="7938" width="7.85546875" style="15" customWidth="1"/>
    <col min="7939" max="7939" width="14.7109375" style="15" customWidth="1"/>
    <col min="7940" max="7940" width="14.28515625" style="15" customWidth="1"/>
    <col min="7941" max="7943" width="14.7109375" style="15" customWidth="1"/>
    <col min="7944" max="8193" width="9.140625" style="15"/>
    <col min="8194" max="8194" width="7.85546875" style="15" customWidth="1"/>
    <col min="8195" max="8195" width="14.7109375" style="15" customWidth="1"/>
    <col min="8196" max="8196" width="14.28515625" style="15" customWidth="1"/>
    <col min="8197" max="8199" width="14.7109375" style="15" customWidth="1"/>
    <col min="8200" max="8449" width="9.140625" style="15"/>
    <col min="8450" max="8450" width="7.85546875" style="15" customWidth="1"/>
    <col min="8451" max="8451" width="14.7109375" style="15" customWidth="1"/>
    <col min="8452" max="8452" width="14.28515625" style="15" customWidth="1"/>
    <col min="8453" max="8455" width="14.7109375" style="15" customWidth="1"/>
    <col min="8456" max="8705" width="9.140625" style="15"/>
    <col min="8706" max="8706" width="7.85546875" style="15" customWidth="1"/>
    <col min="8707" max="8707" width="14.7109375" style="15" customWidth="1"/>
    <col min="8708" max="8708" width="14.28515625" style="15" customWidth="1"/>
    <col min="8709" max="8711" width="14.7109375" style="15" customWidth="1"/>
    <col min="8712" max="8961" width="9.140625" style="15"/>
    <col min="8962" max="8962" width="7.85546875" style="15" customWidth="1"/>
    <col min="8963" max="8963" width="14.7109375" style="15" customWidth="1"/>
    <col min="8964" max="8964" width="14.28515625" style="15" customWidth="1"/>
    <col min="8965" max="8967" width="14.7109375" style="15" customWidth="1"/>
    <col min="8968" max="9217" width="9.140625" style="15"/>
    <col min="9218" max="9218" width="7.85546875" style="15" customWidth="1"/>
    <col min="9219" max="9219" width="14.7109375" style="15" customWidth="1"/>
    <col min="9220" max="9220" width="14.28515625" style="15" customWidth="1"/>
    <col min="9221" max="9223" width="14.7109375" style="15" customWidth="1"/>
    <col min="9224" max="9473" width="9.140625" style="15"/>
    <col min="9474" max="9474" width="7.85546875" style="15" customWidth="1"/>
    <col min="9475" max="9475" width="14.7109375" style="15" customWidth="1"/>
    <col min="9476" max="9476" width="14.28515625" style="15" customWidth="1"/>
    <col min="9477" max="9479" width="14.7109375" style="15" customWidth="1"/>
    <col min="9480" max="9729" width="9.140625" style="15"/>
    <col min="9730" max="9730" width="7.85546875" style="15" customWidth="1"/>
    <col min="9731" max="9731" width="14.7109375" style="15" customWidth="1"/>
    <col min="9732" max="9732" width="14.28515625" style="15" customWidth="1"/>
    <col min="9733" max="9735" width="14.7109375" style="15" customWidth="1"/>
    <col min="9736" max="9985" width="9.140625" style="15"/>
    <col min="9986" max="9986" width="7.85546875" style="15" customWidth="1"/>
    <col min="9987" max="9987" width="14.7109375" style="15" customWidth="1"/>
    <col min="9988" max="9988" width="14.28515625" style="15" customWidth="1"/>
    <col min="9989" max="9991" width="14.7109375" style="15" customWidth="1"/>
    <col min="9992" max="10241" width="9.140625" style="15"/>
    <col min="10242" max="10242" width="7.85546875" style="15" customWidth="1"/>
    <col min="10243" max="10243" width="14.7109375" style="15" customWidth="1"/>
    <col min="10244" max="10244" width="14.28515625" style="15" customWidth="1"/>
    <col min="10245" max="10247" width="14.7109375" style="15" customWidth="1"/>
    <col min="10248" max="10497" width="9.140625" style="15"/>
    <col min="10498" max="10498" width="7.85546875" style="15" customWidth="1"/>
    <col min="10499" max="10499" width="14.7109375" style="15" customWidth="1"/>
    <col min="10500" max="10500" width="14.28515625" style="15" customWidth="1"/>
    <col min="10501" max="10503" width="14.7109375" style="15" customWidth="1"/>
    <col min="10504" max="10753" width="9.140625" style="15"/>
    <col min="10754" max="10754" width="7.85546875" style="15" customWidth="1"/>
    <col min="10755" max="10755" width="14.7109375" style="15" customWidth="1"/>
    <col min="10756" max="10756" width="14.28515625" style="15" customWidth="1"/>
    <col min="10757" max="10759" width="14.7109375" style="15" customWidth="1"/>
    <col min="10760" max="11009" width="9.140625" style="15"/>
    <col min="11010" max="11010" width="7.85546875" style="15" customWidth="1"/>
    <col min="11011" max="11011" width="14.7109375" style="15" customWidth="1"/>
    <col min="11012" max="11012" width="14.28515625" style="15" customWidth="1"/>
    <col min="11013" max="11015" width="14.7109375" style="15" customWidth="1"/>
    <col min="11016" max="11265" width="9.140625" style="15"/>
    <col min="11266" max="11266" width="7.85546875" style="15" customWidth="1"/>
    <col min="11267" max="11267" width="14.7109375" style="15" customWidth="1"/>
    <col min="11268" max="11268" width="14.28515625" style="15" customWidth="1"/>
    <col min="11269" max="11271" width="14.7109375" style="15" customWidth="1"/>
    <col min="11272" max="11521" width="9.140625" style="15"/>
    <col min="11522" max="11522" width="7.85546875" style="15" customWidth="1"/>
    <col min="11523" max="11523" width="14.7109375" style="15" customWidth="1"/>
    <col min="11524" max="11524" width="14.28515625" style="15" customWidth="1"/>
    <col min="11525" max="11527" width="14.7109375" style="15" customWidth="1"/>
    <col min="11528" max="11777" width="9.140625" style="15"/>
    <col min="11778" max="11778" width="7.85546875" style="15" customWidth="1"/>
    <col min="11779" max="11779" width="14.7109375" style="15" customWidth="1"/>
    <col min="11780" max="11780" width="14.28515625" style="15" customWidth="1"/>
    <col min="11781" max="11783" width="14.7109375" style="15" customWidth="1"/>
    <col min="11784" max="12033" width="9.140625" style="15"/>
    <col min="12034" max="12034" width="7.85546875" style="15" customWidth="1"/>
    <col min="12035" max="12035" width="14.7109375" style="15" customWidth="1"/>
    <col min="12036" max="12036" width="14.28515625" style="15" customWidth="1"/>
    <col min="12037" max="12039" width="14.7109375" style="15" customWidth="1"/>
    <col min="12040" max="12289" width="9.140625" style="15"/>
    <col min="12290" max="12290" width="7.85546875" style="15" customWidth="1"/>
    <col min="12291" max="12291" width="14.7109375" style="15" customWidth="1"/>
    <col min="12292" max="12292" width="14.28515625" style="15" customWidth="1"/>
    <col min="12293" max="12295" width="14.7109375" style="15" customWidth="1"/>
    <col min="12296" max="12545" width="9.140625" style="15"/>
    <col min="12546" max="12546" width="7.85546875" style="15" customWidth="1"/>
    <col min="12547" max="12547" width="14.7109375" style="15" customWidth="1"/>
    <col min="12548" max="12548" width="14.28515625" style="15" customWidth="1"/>
    <col min="12549" max="12551" width="14.7109375" style="15" customWidth="1"/>
    <col min="12552" max="12801" width="9.140625" style="15"/>
    <col min="12802" max="12802" width="7.85546875" style="15" customWidth="1"/>
    <col min="12803" max="12803" width="14.7109375" style="15" customWidth="1"/>
    <col min="12804" max="12804" width="14.28515625" style="15" customWidth="1"/>
    <col min="12805" max="12807" width="14.7109375" style="15" customWidth="1"/>
    <col min="12808" max="13057" width="9.140625" style="15"/>
    <col min="13058" max="13058" width="7.85546875" style="15" customWidth="1"/>
    <col min="13059" max="13059" width="14.7109375" style="15" customWidth="1"/>
    <col min="13060" max="13060" width="14.28515625" style="15" customWidth="1"/>
    <col min="13061" max="13063" width="14.7109375" style="15" customWidth="1"/>
    <col min="13064" max="13313" width="9.140625" style="15"/>
    <col min="13314" max="13314" width="7.85546875" style="15" customWidth="1"/>
    <col min="13315" max="13315" width="14.7109375" style="15" customWidth="1"/>
    <col min="13316" max="13316" width="14.28515625" style="15" customWidth="1"/>
    <col min="13317" max="13319" width="14.7109375" style="15" customWidth="1"/>
    <col min="13320" max="13569" width="9.140625" style="15"/>
    <col min="13570" max="13570" width="7.85546875" style="15" customWidth="1"/>
    <col min="13571" max="13571" width="14.7109375" style="15" customWidth="1"/>
    <col min="13572" max="13572" width="14.28515625" style="15" customWidth="1"/>
    <col min="13573" max="13575" width="14.7109375" style="15" customWidth="1"/>
    <col min="13576" max="13825" width="9.140625" style="15"/>
    <col min="13826" max="13826" width="7.85546875" style="15" customWidth="1"/>
    <col min="13827" max="13827" width="14.7109375" style="15" customWidth="1"/>
    <col min="13828" max="13828" width="14.28515625" style="15" customWidth="1"/>
    <col min="13829" max="13831" width="14.7109375" style="15" customWidth="1"/>
    <col min="13832" max="14081" width="9.140625" style="15"/>
    <col min="14082" max="14082" width="7.85546875" style="15" customWidth="1"/>
    <col min="14083" max="14083" width="14.7109375" style="15" customWidth="1"/>
    <col min="14084" max="14084" width="14.28515625" style="15" customWidth="1"/>
    <col min="14085" max="14087" width="14.7109375" style="15" customWidth="1"/>
    <col min="14088" max="14337" width="9.140625" style="15"/>
    <col min="14338" max="14338" width="7.85546875" style="15" customWidth="1"/>
    <col min="14339" max="14339" width="14.7109375" style="15" customWidth="1"/>
    <col min="14340" max="14340" width="14.28515625" style="15" customWidth="1"/>
    <col min="14341" max="14343" width="14.7109375" style="15" customWidth="1"/>
    <col min="14344" max="14593" width="9.140625" style="15"/>
    <col min="14594" max="14594" width="7.85546875" style="15" customWidth="1"/>
    <col min="14595" max="14595" width="14.7109375" style="15" customWidth="1"/>
    <col min="14596" max="14596" width="14.28515625" style="15" customWidth="1"/>
    <col min="14597" max="14599" width="14.7109375" style="15" customWidth="1"/>
    <col min="14600" max="14849" width="9.140625" style="15"/>
    <col min="14850" max="14850" width="7.85546875" style="15" customWidth="1"/>
    <col min="14851" max="14851" width="14.7109375" style="15" customWidth="1"/>
    <col min="14852" max="14852" width="14.28515625" style="15" customWidth="1"/>
    <col min="14853" max="14855" width="14.7109375" style="15" customWidth="1"/>
    <col min="14856" max="15105" width="9.140625" style="15"/>
    <col min="15106" max="15106" width="7.85546875" style="15" customWidth="1"/>
    <col min="15107" max="15107" width="14.7109375" style="15" customWidth="1"/>
    <col min="15108" max="15108" width="14.28515625" style="15" customWidth="1"/>
    <col min="15109" max="15111" width="14.7109375" style="15" customWidth="1"/>
    <col min="15112" max="15361" width="9.140625" style="15"/>
    <col min="15362" max="15362" width="7.85546875" style="15" customWidth="1"/>
    <col min="15363" max="15363" width="14.7109375" style="15" customWidth="1"/>
    <col min="15364" max="15364" width="14.28515625" style="15" customWidth="1"/>
    <col min="15365" max="15367" width="14.7109375" style="15" customWidth="1"/>
    <col min="15368" max="15617" width="9.140625" style="15"/>
    <col min="15618" max="15618" width="7.85546875" style="15" customWidth="1"/>
    <col min="15619" max="15619" width="14.7109375" style="15" customWidth="1"/>
    <col min="15620" max="15620" width="14.28515625" style="15" customWidth="1"/>
    <col min="15621" max="15623" width="14.7109375" style="15" customWidth="1"/>
    <col min="15624" max="15873" width="9.140625" style="15"/>
    <col min="15874" max="15874" width="7.85546875" style="15" customWidth="1"/>
    <col min="15875" max="15875" width="14.7109375" style="15" customWidth="1"/>
    <col min="15876" max="15876" width="14.28515625" style="15" customWidth="1"/>
    <col min="15877" max="15879" width="14.7109375" style="15" customWidth="1"/>
    <col min="15880" max="16129" width="9.140625" style="15"/>
    <col min="16130" max="16130" width="7.85546875" style="15" customWidth="1"/>
    <col min="16131" max="16131" width="14.7109375" style="15" customWidth="1"/>
    <col min="16132" max="16132" width="14.28515625" style="15" customWidth="1"/>
    <col min="16133" max="16135" width="14.7109375" style="15" customWidth="1"/>
    <col min="16136" max="16384" width="9.140625" style="15"/>
  </cols>
  <sheetData>
    <row r="1" spans="1:13" x14ac:dyDescent="0.25">
      <c r="A1" s="13"/>
      <c r="B1" s="13"/>
      <c r="C1" s="13"/>
      <c r="D1" s="13"/>
      <c r="E1" s="13"/>
      <c r="F1" s="13"/>
      <c r="G1" s="14"/>
    </row>
    <row r="2" spans="1:13" x14ac:dyDescent="0.25">
      <c r="A2" s="13"/>
      <c r="B2" s="13"/>
      <c r="C2" s="13"/>
      <c r="D2" s="13"/>
      <c r="E2" s="13"/>
      <c r="F2" s="16"/>
      <c r="G2" s="17"/>
    </row>
    <row r="3" spans="1:13" x14ac:dyDescent="0.25">
      <c r="A3" s="13"/>
      <c r="B3" s="13"/>
      <c r="C3" s="13"/>
      <c r="D3" s="13"/>
      <c r="E3" s="13"/>
      <c r="F3" s="16"/>
      <c r="G3" s="17"/>
    </row>
    <row r="4" spans="1:13" ht="21" x14ac:dyDescent="0.35">
      <c r="A4" s="13"/>
      <c r="B4" s="18" t="s">
        <v>31</v>
      </c>
      <c r="C4" s="13"/>
      <c r="D4" s="13"/>
      <c r="E4" s="19"/>
      <c r="F4" s="20"/>
      <c r="G4" s="13"/>
      <c r="K4" s="21"/>
      <c r="L4" s="22"/>
    </row>
    <row r="5" spans="1:13" x14ac:dyDescent="0.25">
      <c r="A5" s="13"/>
      <c r="B5" s="13"/>
      <c r="C5" s="13"/>
      <c r="D5" s="13"/>
      <c r="E5" s="13"/>
      <c r="F5" s="20"/>
      <c r="G5" s="13"/>
      <c r="K5" s="23"/>
      <c r="L5" s="22"/>
    </row>
    <row r="6" spans="1:13" x14ac:dyDescent="0.25">
      <c r="A6" s="13"/>
      <c r="B6" s="24" t="s">
        <v>7</v>
      </c>
      <c r="C6" s="25"/>
      <c r="D6" s="26"/>
      <c r="E6" s="27">
        <v>44562</v>
      </c>
      <c r="F6" s="28"/>
      <c r="G6" s="13"/>
      <c r="K6" s="29"/>
      <c r="L6" s="29"/>
    </row>
    <row r="7" spans="1:13" x14ac:dyDescent="0.25">
      <c r="A7" s="13"/>
      <c r="B7" s="30" t="s">
        <v>8</v>
      </c>
      <c r="C7" s="31"/>
      <c r="D7" s="32"/>
      <c r="E7" s="33">
        <v>60</v>
      </c>
      <c r="F7" s="34" t="s">
        <v>9</v>
      </c>
      <c r="G7" s="13"/>
      <c r="K7" s="35"/>
      <c r="L7" s="35"/>
    </row>
    <row r="8" spans="1:13" x14ac:dyDescent="0.25">
      <c r="A8" s="13"/>
      <c r="B8" s="30" t="s">
        <v>10</v>
      </c>
      <c r="C8" s="31"/>
      <c r="E8" s="65">
        <v>32100</v>
      </c>
      <c r="F8" s="34" t="s">
        <v>11</v>
      </c>
      <c r="G8" s="13"/>
      <c r="K8" s="35"/>
      <c r="L8" s="35"/>
    </row>
    <row r="9" spans="1:13" x14ac:dyDescent="0.25">
      <c r="A9" s="13"/>
      <c r="B9" s="30" t="s">
        <v>12</v>
      </c>
      <c r="C9" s="31"/>
      <c r="D9" s="32"/>
      <c r="E9" s="36">
        <v>1</v>
      </c>
      <c r="F9" s="34"/>
      <c r="G9" s="13"/>
      <c r="K9" s="37"/>
      <c r="L9" s="37"/>
    </row>
    <row r="10" spans="1:13" x14ac:dyDescent="0.25">
      <c r="A10" s="13"/>
      <c r="B10" s="30" t="s">
        <v>13</v>
      </c>
      <c r="C10" s="31"/>
      <c r="D10" s="38">
        <f>E6-1</f>
        <v>44561</v>
      </c>
      <c r="E10" s="39">
        <f>E8</f>
        <v>32100</v>
      </c>
      <c r="F10" s="34" t="s">
        <v>11</v>
      </c>
      <c r="G10" s="13"/>
      <c r="K10" s="37"/>
      <c r="L10" s="37"/>
    </row>
    <row r="11" spans="1:13" x14ac:dyDescent="0.25">
      <c r="A11" s="13"/>
      <c r="B11" s="30" t="s">
        <v>14</v>
      </c>
      <c r="C11" s="31"/>
      <c r="D11" s="58">
        <f>EDATE(D10,E7)</f>
        <v>46387</v>
      </c>
      <c r="E11" s="39">
        <v>0</v>
      </c>
      <c r="F11" s="34" t="s">
        <v>11</v>
      </c>
      <c r="G11" s="13"/>
      <c r="K11" s="35"/>
      <c r="L11" s="35"/>
      <c r="M11" s="37"/>
    </row>
    <row r="12" spans="1:13" x14ac:dyDescent="0.25">
      <c r="A12" s="13"/>
      <c r="B12" s="40" t="s">
        <v>30</v>
      </c>
      <c r="C12" s="41"/>
      <c r="D12" s="42"/>
      <c r="E12" s="59">
        <v>2.7E-2</v>
      </c>
      <c r="F12" s="43"/>
      <c r="G12" s="44"/>
      <c r="K12" s="35"/>
      <c r="L12" s="35"/>
      <c r="M12" s="37"/>
    </row>
    <row r="13" spans="1:13" x14ac:dyDescent="0.25">
      <c r="A13" s="13"/>
      <c r="B13" s="45"/>
      <c r="C13" s="31"/>
      <c r="E13" s="46"/>
      <c r="F13" s="45"/>
      <c r="G13" s="44"/>
      <c r="K13" s="35"/>
      <c r="L13" s="35"/>
      <c r="M13" s="37"/>
    </row>
    <row r="14" spans="1:13" x14ac:dyDescent="0.25">
      <c r="K14" s="35"/>
      <c r="L14" s="35"/>
      <c r="M14" s="37"/>
    </row>
    <row r="15" spans="1:13" ht="15.75" thickBot="1" x14ac:dyDescent="0.3">
      <c r="A15" s="47" t="s">
        <v>15</v>
      </c>
      <c r="B15" s="47" t="s">
        <v>16</v>
      </c>
      <c r="C15" s="47" t="s">
        <v>17</v>
      </c>
      <c r="D15" s="47" t="s">
        <v>3</v>
      </c>
      <c r="E15" s="47" t="s">
        <v>18</v>
      </c>
      <c r="F15" s="47" t="s">
        <v>19</v>
      </c>
      <c r="G15" s="47" t="s">
        <v>20</v>
      </c>
      <c r="K15" s="35"/>
      <c r="L15" s="35"/>
      <c r="M15" s="37"/>
    </row>
    <row r="16" spans="1:13" x14ac:dyDescent="0.25">
      <c r="A16" s="48">
        <f>E6</f>
        <v>44562</v>
      </c>
      <c r="B16" s="49">
        <v>1</v>
      </c>
      <c r="C16" s="20">
        <f>E10</f>
        <v>32100</v>
      </c>
      <c r="D16" s="50">
        <f>ROUND(C16*$E$12/12,3)</f>
        <v>72.224999999999994</v>
      </c>
      <c r="E16" s="50">
        <f>PPMT($E$12/12,B16,$E$7,-$E$10,$E$11,0)</f>
        <v>500.30052220248126</v>
      </c>
      <c r="F16" s="50">
        <f>ROUND(PMT($E$12/12,E7,-E10,E11),3)</f>
        <v>572.52599999999995</v>
      </c>
      <c r="G16" s="50">
        <f>ROUND(C16-E16,3)</f>
        <v>31599.699000000001</v>
      </c>
      <c r="K16" s="35"/>
      <c r="L16" s="35"/>
      <c r="M16" s="37"/>
    </row>
    <row r="17" spans="1:13" x14ac:dyDescent="0.25">
      <c r="A17" s="48">
        <f>EDATE(A16,1)</f>
        <v>44593</v>
      </c>
      <c r="B17" s="49">
        <v>2</v>
      </c>
      <c r="C17" s="20">
        <f>G16</f>
        <v>31599.699000000001</v>
      </c>
      <c r="D17" s="50">
        <f t="shared" ref="D17:D59" si="0">ROUND(C17*$E$12/12,3)</f>
        <v>71.099000000000004</v>
      </c>
      <c r="E17" s="50">
        <f>PPMT($E$12/12,B17,$E$7,-$E$10,$E$11,0)</f>
        <v>501.42619837743683</v>
      </c>
      <c r="F17" s="50">
        <f>F16</f>
        <v>572.52599999999995</v>
      </c>
      <c r="G17" s="50">
        <f>ROUND(C17-E17,3)</f>
        <v>31098.273000000001</v>
      </c>
      <c r="K17" s="35"/>
      <c r="L17" s="35"/>
      <c r="M17" s="37"/>
    </row>
    <row r="18" spans="1:13" x14ac:dyDescent="0.25">
      <c r="A18" s="48">
        <f>EDATE(A17,1)</f>
        <v>44621</v>
      </c>
      <c r="B18" s="49">
        <v>3</v>
      </c>
      <c r="C18" s="20">
        <f t="shared" ref="C18:C59" si="1">G17</f>
        <v>31098.273000000001</v>
      </c>
      <c r="D18" s="50">
        <f t="shared" si="0"/>
        <v>69.971000000000004</v>
      </c>
      <c r="E18" s="50">
        <f>PPMT($E$12/12,B18,$E$7,-$E$10,$E$11,0)</f>
        <v>502.55440732378605</v>
      </c>
      <c r="F18" s="50">
        <f t="shared" ref="F18:F72" si="2">F17</f>
        <v>572.52599999999995</v>
      </c>
      <c r="G18" s="50">
        <f>ROUND(C18-E18,3)</f>
        <v>30595.719000000001</v>
      </c>
      <c r="K18" s="35"/>
      <c r="L18" s="35"/>
      <c r="M18" s="37"/>
    </row>
    <row r="19" spans="1:13" x14ac:dyDescent="0.25">
      <c r="A19" s="48">
        <f t="shared" ref="A19:A75" si="3">EDATE(A18,1)</f>
        <v>44652</v>
      </c>
      <c r="B19" s="49">
        <v>4</v>
      </c>
      <c r="C19" s="20">
        <f t="shared" si="1"/>
        <v>30595.719000000001</v>
      </c>
      <c r="D19" s="50">
        <f t="shared" si="0"/>
        <v>68.84</v>
      </c>
      <c r="E19" s="50">
        <f t="shared" ref="E19" si="4">PPMT($E$12/12,B19,$E$7,-$E$10,$E$11,0)</f>
        <v>503.68515474026458</v>
      </c>
      <c r="F19" s="50">
        <f t="shared" si="2"/>
        <v>572.52599999999995</v>
      </c>
      <c r="G19" s="50">
        <f t="shared" ref="G19:G59" si="5">ROUND(C19-E19,3)</f>
        <v>30092.034</v>
      </c>
      <c r="K19" s="35"/>
      <c r="L19" s="35"/>
      <c r="M19" s="37"/>
    </row>
    <row r="20" spans="1:13" x14ac:dyDescent="0.25">
      <c r="A20" s="48">
        <f t="shared" si="3"/>
        <v>44682</v>
      </c>
      <c r="B20" s="49">
        <v>5</v>
      </c>
      <c r="C20" s="20">
        <f t="shared" si="1"/>
        <v>30092.034</v>
      </c>
      <c r="D20" s="50">
        <f t="shared" si="0"/>
        <v>67.706999999999994</v>
      </c>
      <c r="E20" s="50">
        <f>PPMT($E$12/12,B20,$E$7,-$E$10,$E$11,0)</f>
        <v>504.81844633843019</v>
      </c>
      <c r="F20" s="50">
        <f t="shared" si="2"/>
        <v>572.52599999999995</v>
      </c>
      <c r="G20" s="50">
        <f t="shared" si="5"/>
        <v>29587.216</v>
      </c>
      <c r="K20" s="35"/>
      <c r="L20" s="35"/>
      <c r="M20" s="37"/>
    </row>
    <row r="21" spans="1:13" x14ac:dyDescent="0.25">
      <c r="A21" s="48">
        <f t="shared" si="3"/>
        <v>44713</v>
      </c>
      <c r="B21" s="49">
        <v>6</v>
      </c>
      <c r="C21" s="20">
        <f t="shared" si="1"/>
        <v>29587.216</v>
      </c>
      <c r="D21" s="50">
        <f t="shared" si="0"/>
        <v>66.570999999999998</v>
      </c>
      <c r="E21" s="50">
        <f t="shared" ref="E21:E59" si="6">PPMT($E$12/12,B21,$E$7,-$E$10,$E$11,0)</f>
        <v>505.9542878426916</v>
      </c>
      <c r="F21" s="50">
        <f t="shared" si="2"/>
        <v>572.52599999999995</v>
      </c>
      <c r="G21" s="50">
        <f t="shared" si="5"/>
        <v>29081.261999999999</v>
      </c>
      <c r="K21" s="35"/>
      <c r="L21" s="35"/>
      <c r="M21" s="37"/>
    </row>
    <row r="22" spans="1:13" x14ac:dyDescent="0.25">
      <c r="A22" s="48">
        <f t="shared" si="3"/>
        <v>44743</v>
      </c>
      <c r="B22" s="49">
        <v>7</v>
      </c>
      <c r="C22" s="20">
        <f t="shared" si="1"/>
        <v>29081.261999999999</v>
      </c>
      <c r="D22" s="50">
        <f t="shared" si="0"/>
        <v>65.433000000000007</v>
      </c>
      <c r="E22" s="50">
        <f t="shared" si="6"/>
        <v>507.09268499033766</v>
      </c>
      <c r="F22" s="50">
        <f t="shared" si="2"/>
        <v>572.52599999999995</v>
      </c>
      <c r="G22" s="50">
        <f t="shared" si="5"/>
        <v>28574.169000000002</v>
      </c>
      <c r="K22" s="35"/>
      <c r="L22" s="35"/>
      <c r="M22" s="37"/>
    </row>
    <row r="23" spans="1:13" x14ac:dyDescent="0.25">
      <c r="A23" s="48">
        <f>EDATE(A22,1)</f>
        <v>44774</v>
      </c>
      <c r="B23" s="49">
        <v>8</v>
      </c>
      <c r="C23" s="20">
        <f t="shared" si="1"/>
        <v>28574.169000000002</v>
      </c>
      <c r="D23" s="50">
        <f t="shared" si="0"/>
        <v>64.292000000000002</v>
      </c>
      <c r="E23" s="50">
        <f t="shared" si="6"/>
        <v>508.23364353156597</v>
      </c>
      <c r="F23" s="50">
        <f t="shared" si="2"/>
        <v>572.52599999999995</v>
      </c>
      <c r="G23" s="50">
        <f t="shared" si="5"/>
        <v>28065.935000000001</v>
      </c>
      <c r="K23" s="35"/>
      <c r="L23" s="35"/>
      <c r="M23" s="37"/>
    </row>
    <row r="24" spans="1:13" x14ac:dyDescent="0.25">
      <c r="A24" s="48">
        <f t="shared" si="3"/>
        <v>44805</v>
      </c>
      <c r="B24" s="49">
        <v>9</v>
      </c>
      <c r="C24" s="20">
        <f t="shared" si="1"/>
        <v>28065.935000000001</v>
      </c>
      <c r="D24" s="50">
        <f t="shared" si="0"/>
        <v>63.148000000000003</v>
      </c>
      <c r="E24" s="50">
        <f t="shared" si="6"/>
        <v>509.37716922951199</v>
      </c>
      <c r="F24" s="50">
        <f t="shared" si="2"/>
        <v>572.52599999999995</v>
      </c>
      <c r="G24" s="50">
        <f t="shared" si="5"/>
        <v>27556.558000000001</v>
      </c>
      <c r="K24" s="35"/>
      <c r="L24" s="35"/>
      <c r="M24" s="37"/>
    </row>
    <row r="25" spans="1:13" x14ac:dyDescent="0.25">
      <c r="A25" s="48">
        <f t="shared" si="3"/>
        <v>44835</v>
      </c>
      <c r="B25" s="49">
        <v>10</v>
      </c>
      <c r="C25" s="20">
        <f t="shared" si="1"/>
        <v>27556.558000000001</v>
      </c>
      <c r="D25" s="50">
        <f t="shared" si="0"/>
        <v>62.002000000000002</v>
      </c>
      <c r="E25" s="50">
        <f t="shared" si="6"/>
        <v>510.52326786027834</v>
      </c>
      <c r="F25" s="50">
        <f t="shared" si="2"/>
        <v>572.52599999999995</v>
      </c>
      <c r="G25" s="50">
        <f t="shared" si="5"/>
        <v>27046.035</v>
      </c>
    </row>
    <row r="26" spans="1:13" x14ac:dyDescent="0.25">
      <c r="A26" s="48">
        <f t="shared" si="3"/>
        <v>44866</v>
      </c>
      <c r="B26" s="49">
        <v>11</v>
      </c>
      <c r="C26" s="20">
        <f t="shared" si="1"/>
        <v>27046.035</v>
      </c>
      <c r="D26" s="50">
        <f t="shared" si="0"/>
        <v>60.853999999999999</v>
      </c>
      <c r="E26" s="50">
        <f t="shared" si="6"/>
        <v>511.67194521296398</v>
      </c>
      <c r="F26" s="50">
        <f t="shared" si="2"/>
        <v>572.52599999999995</v>
      </c>
      <c r="G26" s="50">
        <f t="shared" si="5"/>
        <v>26534.363000000001</v>
      </c>
    </row>
    <row r="27" spans="1:13" x14ac:dyDescent="0.25">
      <c r="A27" s="48">
        <f t="shared" si="3"/>
        <v>44896</v>
      </c>
      <c r="B27" s="49">
        <v>12</v>
      </c>
      <c r="C27" s="20">
        <f t="shared" si="1"/>
        <v>26534.363000000001</v>
      </c>
      <c r="D27" s="50">
        <f t="shared" si="0"/>
        <v>59.701999999999998</v>
      </c>
      <c r="E27" s="50">
        <f t="shared" si="6"/>
        <v>512.82320708969314</v>
      </c>
      <c r="F27" s="50">
        <f t="shared" si="2"/>
        <v>572.52599999999995</v>
      </c>
      <c r="G27" s="50">
        <f t="shared" si="5"/>
        <v>26021.54</v>
      </c>
    </row>
    <row r="28" spans="1:13" x14ac:dyDescent="0.25">
      <c r="A28" s="48">
        <f t="shared" si="3"/>
        <v>44927</v>
      </c>
      <c r="B28" s="49">
        <v>13</v>
      </c>
      <c r="C28" s="20">
        <f t="shared" si="1"/>
        <v>26021.54</v>
      </c>
      <c r="D28" s="50">
        <f t="shared" si="0"/>
        <v>58.548000000000002</v>
      </c>
      <c r="E28" s="50">
        <f t="shared" si="6"/>
        <v>513.97705930564496</v>
      </c>
      <c r="F28" s="50">
        <f t="shared" si="2"/>
        <v>572.52599999999995</v>
      </c>
      <c r="G28" s="50">
        <f t="shared" si="5"/>
        <v>25507.562999999998</v>
      </c>
    </row>
    <row r="29" spans="1:13" x14ac:dyDescent="0.25">
      <c r="A29" s="48">
        <f t="shared" si="3"/>
        <v>44958</v>
      </c>
      <c r="B29" s="49">
        <v>14</v>
      </c>
      <c r="C29" s="20">
        <f t="shared" si="1"/>
        <v>25507.562999999998</v>
      </c>
      <c r="D29" s="50">
        <f t="shared" si="0"/>
        <v>57.392000000000003</v>
      </c>
      <c r="E29" s="50">
        <f t="shared" si="6"/>
        <v>515.13350768908265</v>
      </c>
      <c r="F29" s="50">
        <f t="shared" si="2"/>
        <v>572.52599999999995</v>
      </c>
      <c r="G29" s="50">
        <f t="shared" si="5"/>
        <v>24992.429</v>
      </c>
    </row>
    <row r="30" spans="1:13" x14ac:dyDescent="0.25">
      <c r="A30" s="48">
        <f t="shared" si="3"/>
        <v>44986</v>
      </c>
      <c r="B30" s="49">
        <v>15</v>
      </c>
      <c r="C30" s="20">
        <f t="shared" si="1"/>
        <v>24992.429</v>
      </c>
      <c r="D30" s="50">
        <f t="shared" si="0"/>
        <v>56.232999999999997</v>
      </c>
      <c r="E30" s="50">
        <f t="shared" si="6"/>
        <v>516.29255808138316</v>
      </c>
      <c r="F30" s="50">
        <f t="shared" si="2"/>
        <v>572.52599999999995</v>
      </c>
      <c r="G30" s="50">
        <f t="shared" si="5"/>
        <v>24476.135999999999</v>
      </c>
    </row>
    <row r="31" spans="1:13" x14ac:dyDescent="0.25">
      <c r="A31" s="48">
        <f t="shared" si="3"/>
        <v>45017</v>
      </c>
      <c r="B31" s="49">
        <v>16</v>
      </c>
      <c r="C31" s="20">
        <f t="shared" si="1"/>
        <v>24476.135999999999</v>
      </c>
      <c r="D31" s="50">
        <f t="shared" si="0"/>
        <v>55.070999999999998</v>
      </c>
      <c r="E31" s="50">
        <f t="shared" si="6"/>
        <v>517.45421633706621</v>
      </c>
      <c r="F31" s="50">
        <f t="shared" si="2"/>
        <v>572.52599999999995</v>
      </c>
      <c r="G31" s="50">
        <f t="shared" si="5"/>
        <v>23958.682000000001</v>
      </c>
    </row>
    <row r="32" spans="1:13" x14ac:dyDescent="0.25">
      <c r="A32" s="48">
        <f t="shared" si="3"/>
        <v>45047</v>
      </c>
      <c r="B32" s="49">
        <v>17</v>
      </c>
      <c r="C32" s="20">
        <f t="shared" si="1"/>
        <v>23958.682000000001</v>
      </c>
      <c r="D32" s="50">
        <f t="shared" si="0"/>
        <v>53.906999999999996</v>
      </c>
      <c r="E32" s="50">
        <f t="shared" si="6"/>
        <v>518.61848832382464</v>
      </c>
      <c r="F32" s="50">
        <f t="shared" si="2"/>
        <v>572.52599999999995</v>
      </c>
      <c r="G32" s="50">
        <f t="shared" si="5"/>
        <v>23440.063999999998</v>
      </c>
    </row>
    <row r="33" spans="1:7" x14ac:dyDescent="0.25">
      <c r="A33" s="48">
        <f t="shared" si="3"/>
        <v>45078</v>
      </c>
      <c r="B33" s="49">
        <v>18</v>
      </c>
      <c r="C33" s="20">
        <f t="shared" si="1"/>
        <v>23440.063999999998</v>
      </c>
      <c r="D33" s="50">
        <f t="shared" si="0"/>
        <v>52.74</v>
      </c>
      <c r="E33" s="50">
        <f t="shared" si="6"/>
        <v>519.78537992255326</v>
      </c>
      <c r="F33" s="50">
        <f t="shared" si="2"/>
        <v>572.52599999999995</v>
      </c>
      <c r="G33" s="50">
        <f t="shared" si="5"/>
        <v>22920.278999999999</v>
      </c>
    </row>
    <row r="34" spans="1:7" x14ac:dyDescent="0.25">
      <c r="A34" s="48">
        <f t="shared" si="3"/>
        <v>45108</v>
      </c>
      <c r="B34" s="49">
        <v>19</v>
      </c>
      <c r="C34" s="20">
        <f t="shared" si="1"/>
        <v>22920.278999999999</v>
      </c>
      <c r="D34" s="50">
        <f t="shared" si="0"/>
        <v>51.570999999999998</v>
      </c>
      <c r="E34" s="50">
        <f t="shared" si="6"/>
        <v>520.95489702737893</v>
      </c>
      <c r="F34" s="50">
        <f t="shared" si="2"/>
        <v>572.52599999999995</v>
      </c>
      <c r="G34" s="50">
        <f t="shared" si="5"/>
        <v>22399.324000000001</v>
      </c>
    </row>
    <row r="35" spans="1:7" x14ac:dyDescent="0.25">
      <c r="A35" s="48">
        <f t="shared" si="3"/>
        <v>45139</v>
      </c>
      <c r="B35" s="49">
        <v>20</v>
      </c>
      <c r="C35" s="20">
        <f t="shared" si="1"/>
        <v>22399.324000000001</v>
      </c>
      <c r="D35" s="50">
        <f t="shared" si="0"/>
        <v>50.398000000000003</v>
      </c>
      <c r="E35" s="50">
        <f t="shared" si="6"/>
        <v>522.12704554569052</v>
      </c>
      <c r="F35" s="50">
        <f t="shared" si="2"/>
        <v>572.52599999999995</v>
      </c>
      <c r="G35" s="50">
        <f t="shared" si="5"/>
        <v>21877.197</v>
      </c>
    </row>
    <row r="36" spans="1:7" x14ac:dyDescent="0.25">
      <c r="A36" s="48">
        <f t="shared" si="3"/>
        <v>45170</v>
      </c>
      <c r="B36" s="49">
        <v>21</v>
      </c>
      <c r="C36" s="20">
        <f t="shared" si="1"/>
        <v>21877.197</v>
      </c>
      <c r="D36" s="50">
        <f t="shared" si="0"/>
        <v>49.223999999999997</v>
      </c>
      <c r="E36" s="50">
        <f t="shared" si="6"/>
        <v>523.30183139816836</v>
      </c>
      <c r="F36" s="50">
        <f t="shared" si="2"/>
        <v>572.52599999999995</v>
      </c>
      <c r="G36" s="50">
        <f t="shared" si="5"/>
        <v>21353.895</v>
      </c>
    </row>
    <row r="37" spans="1:7" x14ac:dyDescent="0.25">
      <c r="A37" s="48">
        <f t="shared" si="3"/>
        <v>45200</v>
      </c>
      <c r="B37" s="49">
        <v>22</v>
      </c>
      <c r="C37" s="20">
        <f t="shared" si="1"/>
        <v>21353.895</v>
      </c>
      <c r="D37" s="50">
        <f t="shared" si="0"/>
        <v>48.045999999999999</v>
      </c>
      <c r="E37" s="50">
        <f t="shared" si="6"/>
        <v>524.47926051881427</v>
      </c>
      <c r="F37" s="50">
        <f t="shared" si="2"/>
        <v>572.52599999999995</v>
      </c>
      <c r="G37" s="50">
        <f t="shared" si="5"/>
        <v>20829.416000000001</v>
      </c>
    </row>
    <row r="38" spans="1:7" x14ac:dyDescent="0.25">
      <c r="A38" s="48">
        <f t="shared" si="3"/>
        <v>45231</v>
      </c>
      <c r="B38" s="49">
        <v>23</v>
      </c>
      <c r="C38" s="20">
        <f t="shared" si="1"/>
        <v>20829.416000000001</v>
      </c>
      <c r="D38" s="50">
        <f t="shared" si="0"/>
        <v>46.866</v>
      </c>
      <c r="E38" s="50">
        <f t="shared" si="6"/>
        <v>525.65933885498157</v>
      </c>
      <c r="F38" s="50">
        <f t="shared" si="2"/>
        <v>572.52599999999995</v>
      </c>
      <c r="G38" s="50">
        <f t="shared" si="5"/>
        <v>20303.757000000001</v>
      </c>
    </row>
    <row r="39" spans="1:7" x14ac:dyDescent="0.25">
      <c r="A39" s="48">
        <f t="shared" si="3"/>
        <v>45261</v>
      </c>
      <c r="B39" s="49">
        <v>24</v>
      </c>
      <c r="C39" s="20">
        <f t="shared" si="1"/>
        <v>20303.757000000001</v>
      </c>
      <c r="D39" s="50">
        <f t="shared" si="0"/>
        <v>45.683</v>
      </c>
      <c r="E39" s="50">
        <f t="shared" si="6"/>
        <v>526.84207236740531</v>
      </c>
      <c r="F39" s="50">
        <f t="shared" si="2"/>
        <v>572.52599999999995</v>
      </c>
      <c r="G39" s="50">
        <f t="shared" si="5"/>
        <v>19776.915000000001</v>
      </c>
    </row>
    <row r="40" spans="1:7" x14ac:dyDescent="0.25">
      <c r="A40" s="48">
        <f t="shared" si="3"/>
        <v>45292</v>
      </c>
      <c r="B40" s="49">
        <v>25</v>
      </c>
      <c r="C40" s="20">
        <f t="shared" si="1"/>
        <v>19776.915000000001</v>
      </c>
      <c r="D40" s="50">
        <f t="shared" si="0"/>
        <v>44.497999999999998</v>
      </c>
      <c r="E40" s="50">
        <f t="shared" si="6"/>
        <v>528.02746703023195</v>
      </c>
      <c r="F40" s="50">
        <f t="shared" si="2"/>
        <v>572.52599999999995</v>
      </c>
      <c r="G40" s="50">
        <f t="shared" si="5"/>
        <v>19248.887999999999</v>
      </c>
    </row>
    <row r="41" spans="1:7" x14ac:dyDescent="0.25">
      <c r="A41" s="48">
        <f t="shared" si="3"/>
        <v>45323</v>
      </c>
      <c r="B41" s="49">
        <v>26</v>
      </c>
      <c r="C41" s="20">
        <f t="shared" si="1"/>
        <v>19248.887999999999</v>
      </c>
      <c r="D41" s="50">
        <f t="shared" si="0"/>
        <v>43.31</v>
      </c>
      <c r="E41" s="50">
        <f t="shared" si="6"/>
        <v>529.21552883105005</v>
      </c>
      <c r="F41" s="50">
        <f t="shared" si="2"/>
        <v>572.52599999999995</v>
      </c>
      <c r="G41" s="50">
        <f t="shared" si="5"/>
        <v>18719.671999999999</v>
      </c>
    </row>
    <row r="42" spans="1:7" x14ac:dyDescent="0.25">
      <c r="A42" s="48">
        <f t="shared" si="3"/>
        <v>45352</v>
      </c>
      <c r="B42" s="49">
        <v>27</v>
      </c>
      <c r="C42" s="20">
        <f t="shared" si="1"/>
        <v>18719.671999999999</v>
      </c>
      <c r="D42" s="50">
        <f t="shared" si="0"/>
        <v>42.119</v>
      </c>
      <c r="E42" s="50">
        <f t="shared" si="6"/>
        <v>530.40626377091985</v>
      </c>
      <c r="F42" s="50">
        <f t="shared" si="2"/>
        <v>572.52599999999995</v>
      </c>
      <c r="G42" s="50">
        <f t="shared" si="5"/>
        <v>18189.266</v>
      </c>
    </row>
    <row r="43" spans="1:7" x14ac:dyDescent="0.25">
      <c r="A43" s="48">
        <f t="shared" si="3"/>
        <v>45383</v>
      </c>
      <c r="B43" s="49">
        <v>28</v>
      </c>
      <c r="C43" s="20">
        <f t="shared" si="1"/>
        <v>18189.266</v>
      </c>
      <c r="D43" s="50">
        <f t="shared" si="0"/>
        <v>40.926000000000002</v>
      </c>
      <c r="E43" s="50">
        <f t="shared" si="6"/>
        <v>531.59967786440438</v>
      </c>
      <c r="F43" s="50">
        <f t="shared" si="2"/>
        <v>572.52599999999995</v>
      </c>
      <c r="G43" s="50">
        <f t="shared" si="5"/>
        <v>17657.666000000001</v>
      </c>
    </row>
    <row r="44" spans="1:7" x14ac:dyDescent="0.25">
      <c r="A44" s="48">
        <f t="shared" si="3"/>
        <v>45413</v>
      </c>
      <c r="B44" s="49">
        <v>29</v>
      </c>
      <c r="C44" s="20">
        <f t="shared" si="1"/>
        <v>17657.666000000001</v>
      </c>
      <c r="D44" s="50">
        <f t="shared" si="0"/>
        <v>39.729999999999997</v>
      </c>
      <c r="E44" s="50">
        <f t="shared" si="6"/>
        <v>532.79577713959929</v>
      </c>
      <c r="F44" s="50">
        <f t="shared" si="2"/>
        <v>572.52599999999995</v>
      </c>
      <c r="G44" s="50">
        <f t="shared" si="5"/>
        <v>17124.87</v>
      </c>
    </row>
    <row r="45" spans="1:7" x14ac:dyDescent="0.25">
      <c r="A45" s="48">
        <f t="shared" si="3"/>
        <v>45444</v>
      </c>
      <c r="B45" s="49">
        <v>30</v>
      </c>
      <c r="C45" s="20">
        <f t="shared" si="1"/>
        <v>17124.87</v>
      </c>
      <c r="D45" s="50">
        <f t="shared" si="0"/>
        <v>38.530999999999999</v>
      </c>
      <c r="E45" s="50">
        <f t="shared" si="6"/>
        <v>533.9945676381634</v>
      </c>
      <c r="F45" s="50">
        <f t="shared" si="2"/>
        <v>572.52599999999995</v>
      </c>
      <c r="G45" s="50">
        <f t="shared" si="5"/>
        <v>16590.875</v>
      </c>
    </row>
    <row r="46" spans="1:7" x14ac:dyDescent="0.25">
      <c r="A46" s="48">
        <f t="shared" si="3"/>
        <v>45474</v>
      </c>
      <c r="B46" s="49">
        <v>31</v>
      </c>
      <c r="C46" s="20">
        <f t="shared" si="1"/>
        <v>16590.875</v>
      </c>
      <c r="D46" s="50">
        <f t="shared" si="0"/>
        <v>37.329000000000001</v>
      </c>
      <c r="E46" s="50">
        <f t="shared" si="6"/>
        <v>535.19605541534929</v>
      </c>
      <c r="F46" s="50">
        <f t="shared" si="2"/>
        <v>572.52599999999995</v>
      </c>
      <c r="G46" s="50">
        <f t="shared" si="5"/>
        <v>16055.679</v>
      </c>
    </row>
    <row r="47" spans="1:7" x14ac:dyDescent="0.25">
      <c r="A47" s="48">
        <f t="shared" si="3"/>
        <v>45505</v>
      </c>
      <c r="B47" s="49">
        <v>32</v>
      </c>
      <c r="C47" s="20">
        <f t="shared" si="1"/>
        <v>16055.679</v>
      </c>
      <c r="D47" s="50">
        <f t="shared" si="0"/>
        <v>36.125</v>
      </c>
      <c r="E47" s="50">
        <f t="shared" si="6"/>
        <v>536.40024654003389</v>
      </c>
      <c r="F47" s="50">
        <f t="shared" si="2"/>
        <v>572.52599999999995</v>
      </c>
      <c r="G47" s="50">
        <f t="shared" si="5"/>
        <v>15519.279</v>
      </c>
    </row>
    <row r="48" spans="1:7" x14ac:dyDescent="0.25">
      <c r="A48" s="48">
        <f t="shared" si="3"/>
        <v>45536</v>
      </c>
      <c r="B48" s="49">
        <v>33</v>
      </c>
      <c r="C48" s="20">
        <f t="shared" si="1"/>
        <v>15519.279</v>
      </c>
      <c r="D48" s="50">
        <f t="shared" si="0"/>
        <v>34.917999999999999</v>
      </c>
      <c r="E48" s="50">
        <f t="shared" si="6"/>
        <v>537.60714709474894</v>
      </c>
      <c r="F48" s="50">
        <f t="shared" si="2"/>
        <v>572.52599999999995</v>
      </c>
      <c r="G48" s="50">
        <f t="shared" si="5"/>
        <v>14981.672</v>
      </c>
    </row>
    <row r="49" spans="1:7" x14ac:dyDescent="0.25">
      <c r="A49" s="48">
        <f t="shared" si="3"/>
        <v>45566</v>
      </c>
      <c r="B49" s="49">
        <v>34</v>
      </c>
      <c r="C49" s="20">
        <f t="shared" si="1"/>
        <v>14981.672</v>
      </c>
      <c r="D49" s="50">
        <f t="shared" si="0"/>
        <v>33.709000000000003</v>
      </c>
      <c r="E49" s="50">
        <f t="shared" si="6"/>
        <v>538.81676317571214</v>
      </c>
      <c r="F49" s="50">
        <f t="shared" si="2"/>
        <v>572.52599999999995</v>
      </c>
      <c r="G49" s="50">
        <f t="shared" si="5"/>
        <v>14442.855</v>
      </c>
    </row>
    <row r="50" spans="1:7" x14ac:dyDescent="0.25">
      <c r="A50" s="48">
        <f t="shared" si="3"/>
        <v>45597</v>
      </c>
      <c r="B50" s="49">
        <v>35</v>
      </c>
      <c r="C50" s="20">
        <f t="shared" si="1"/>
        <v>14442.855</v>
      </c>
      <c r="D50" s="50">
        <f t="shared" si="0"/>
        <v>32.496000000000002</v>
      </c>
      <c r="E50" s="50">
        <f t="shared" si="6"/>
        <v>540.02910089285751</v>
      </c>
      <c r="F50" s="50">
        <f t="shared" si="2"/>
        <v>572.52599999999995</v>
      </c>
      <c r="G50" s="50">
        <f t="shared" si="5"/>
        <v>13902.825999999999</v>
      </c>
    </row>
    <row r="51" spans="1:7" x14ac:dyDescent="0.25">
      <c r="A51" s="48">
        <f t="shared" si="3"/>
        <v>45627</v>
      </c>
      <c r="B51" s="49">
        <v>36</v>
      </c>
      <c r="C51" s="20">
        <f t="shared" si="1"/>
        <v>13902.825999999999</v>
      </c>
      <c r="D51" s="50">
        <f t="shared" si="0"/>
        <v>31.280999999999999</v>
      </c>
      <c r="E51" s="50">
        <f t="shared" si="6"/>
        <v>541.24416636986643</v>
      </c>
      <c r="F51" s="50">
        <f t="shared" si="2"/>
        <v>572.52599999999995</v>
      </c>
      <c r="G51" s="50">
        <f t="shared" si="5"/>
        <v>13361.582</v>
      </c>
    </row>
    <row r="52" spans="1:7" x14ac:dyDescent="0.25">
      <c r="A52" s="48">
        <f t="shared" si="3"/>
        <v>45658</v>
      </c>
      <c r="B52" s="49">
        <v>37</v>
      </c>
      <c r="C52" s="20">
        <f t="shared" si="1"/>
        <v>13361.582</v>
      </c>
      <c r="D52" s="50">
        <f t="shared" si="0"/>
        <v>30.064</v>
      </c>
      <c r="E52" s="50">
        <f t="shared" si="6"/>
        <v>542.46196574419855</v>
      </c>
      <c r="F52" s="50">
        <f t="shared" si="2"/>
        <v>572.52599999999995</v>
      </c>
      <c r="G52" s="50">
        <f t="shared" si="5"/>
        <v>12819.12</v>
      </c>
    </row>
    <row r="53" spans="1:7" x14ac:dyDescent="0.25">
      <c r="A53" s="48">
        <f t="shared" si="3"/>
        <v>45689</v>
      </c>
      <c r="B53" s="49">
        <v>38</v>
      </c>
      <c r="C53" s="20">
        <f t="shared" si="1"/>
        <v>12819.12</v>
      </c>
      <c r="D53" s="50">
        <f t="shared" si="0"/>
        <v>28.843</v>
      </c>
      <c r="E53" s="50">
        <f t="shared" si="6"/>
        <v>543.68250516712305</v>
      </c>
      <c r="F53" s="50">
        <f t="shared" si="2"/>
        <v>572.52599999999995</v>
      </c>
      <c r="G53" s="50">
        <f t="shared" si="5"/>
        <v>12275.437</v>
      </c>
    </row>
    <row r="54" spans="1:7" x14ac:dyDescent="0.25">
      <c r="A54" s="48">
        <f t="shared" si="3"/>
        <v>45717</v>
      </c>
      <c r="B54" s="49">
        <v>39</v>
      </c>
      <c r="C54" s="20">
        <f t="shared" si="1"/>
        <v>12275.437</v>
      </c>
      <c r="D54" s="50">
        <f t="shared" si="0"/>
        <v>27.62</v>
      </c>
      <c r="E54" s="50">
        <f t="shared" si="6"/>
        <v>544.90579080374903</v>
      </c>
      <c r="F54" s="50">
        <f t="shared" si="2"/>
        <v>572.52599999999995</v>
      </c>
      <c r="G54" s="50">
        <f t="shared" si="5"/>
        <v>11730.531000000001</v>
      </c>
    </row>
    <row r="55" spans="1:7" x14ac:dyDescent="0.25">
      <c r="A55" s="48">
        <f t="shared" si="3"/>
        <v>45748</v>
      </c>
      <c r="B55" s="49">
        <v>40</v>
      </c>
      <c r="C55" s="20">
        <f t="shared" si="1"/>
        <v>11730.531000000001</v>
      </c>
      <c r="D55" s="50">
        <f t="shared" si="0"/>
        <v>26.393999999999998</v>
      </c>
      <c r="E55" s="50">
        <f t="shared" si="6"/>
        <v>546.13182883305751</v>
      </c>
      <c r="F55" s="50">
        <f t="shared" si="2"/>
        <v>572.52599999999995</v>
      </c>
      <c r="G55" s="50">
        <f t="shared" si="5"/>
        <v>11184.398999999999</v>
      </c>
    </row>
    <row r="56" spans="1:7" x14ac:dyDescent="0.25">
      <c r="A56" s="48">
        <f t="shared" si="3"/>
        <v>45778</v>
      </c>
      <c r="B56" s="49">
        <v>41</v>
      </c>
      <c r="C56" s="20">
        <f t="shared" si="1"/>
        <v>11184.398999999999</v>
      </c>
      <c r="D56" s="50">
        <f t="shared" si="0"/>
        <v>25.164999999999999</v>
      </c>
      <c r="E56" s="50">
        <f t="shared" si="6"/>
        <v>547.36062544793197</v>
      </c>
      <c r="F56" s="50">
        <f t="shared" si="2"/>
        <v>572.52599999999995</v>
      </c>
      <c r="G56" s="50">
        <f t="shared" si="5"/>
        <v>10637.038</v>
      </c>
    </row>
    <row r="57" spans="1:7" x14ac:dyDescent="0.25">
      <c r="A57" s="48">
        <f t="shared" si="3"/>
        <v>45809</v>
      </c>
      <c r="B57" s="49">
        <v>42</v>
      </c>
      <c r="C57" s="20">
        <f t="shared" si="1"/>
        <v>10637.038</v>
      </c>
      <c r="D57" s="50">
        <f t="shared" si="0"/>
        <v>23.933</v>
      </c>
      <c r="E57" s="50">
        <f t="shared" si="6"/>
        <v>548.59218685518965</v>
      </c>
      <c r="F57" s="50">
        <f t="shared" si="2"/>
        <v>572.52599999999995</v>
      </c>
      <c r="G57" s="50">
        <f t="shared" si="5"/>
        <v>10088.446</v>
      </c>
    </row>
    <row r="58" spans="1:7" x14ac:dyDescent="0.25">
      <c r="A58" s="48">
        <f t="shared" si="3"/>
        <v>45839</v>
      </c>
      <c r="B58" s="49">
        <v>43</v>
      </c>
      <c r="C58" s="20">
        <f t="shared" si="1"/>
        <v>10088.446</v>
      </c>
      <c r="D58" s="50">
        <f t="shared" si="0"/>
        <v>22.699000000000002</v>
      </c>
      <c r="E58" s="50">
        <f t="shared" si="6"/>
        <v>549.82651927561392</v>
      </c>
      <c r="F58" s="50">
        <f t="shared" si="2"/>
        <v>572.52599999999995</v>
      </c>
      <c r="G58" s="50">
        <f t="shared" si="5"/>
        <v>9538.6190000000006</v>
      </c>
    </row>
    <row r="59" spans="1:7" x14ac:dyDescent="0.25">
      <c r="A59" s="48">
        <f t="shared" si="3"/>
        <v>45870</v>
      </c>
      <c r="B59" s="49">
        <v>44</v>
      </c>
      <c r="C59" s="20">
        <f t="shared" si="1"/>
        <v>9538.6190000000006</v>
      </c>
      <c r="D59" s="50">
        <f t="shared" si="0"/>
        <v>21.462</v>
      </c>
      <c r="E59" s="50">
        <f t="shared" si="6"/>
        <v>551.0636289439841</v>
      </c>
      <c r="F59" s="50">
        <f t="shared" si="2"/>
        <v>572.52599999999995</v>
      </c>
      <c r="G59" s="50">
        <f t="shared" si="5"/>
        <v>8987.5550000000003</v>
      </c>
    </row>
    <row r="60" spans="1:7" x14ac:dyDescent="0.25">
      <c r="A60" s="48">
        <f t="shared" si="3"/>
        <v>45901</v>
      </c>
      <c r="B60" s="49">
        <v>45</v>
      </c>
      <c r="C60" s="20">
        <f t="shared" ref="C60:C71" si="7">G59</f>
        <v>8987.5550000000003</v>
      </c>
      <c r="D60" s="50">
        <f t="shared" ref="D60:D71" si="8">ROUND(C60*$E$12/12,3)</f>
        <v>20.222000000000001</v>
      </c>
      <c r="E60" s="50">
        <f t="shared" ref="E60:E71" si="9">PPMT($E$12/12,B60,$E$7,-$E$10,$E$11,0)</f>
        <v>552.30352210910803</v>
      </c>
      <c r="F60" s="50">
        <f t="shared" si="2"/>
        <v>572.52599999999995</v>
      </c>
      <c r="G60" s="50">
        <f t="shared" ref="G60:G71" si="10">ROUND(C60-E60,3)</f>
        <v>8435.2510000000002</v>
      </c>
    </row>
    <row r="61" spans="1:7" x14ac:dyDescent="0.25">
      <c r="A61" s="48">
        <f t="shared" si="3"/>
        <v>45931</v>
      </c>
      <c r="B61" s="49">
        <v>46</v>
      </c>
      <c r="C61" s="20">
        <f t="shared" si="7"/>
        <v>8435.2510000000002</v>
      </c>
      <c r="D61" s="50">
        <f t="shared" si="8"/>
        <v>18.978999999999999</v>
      </c>
      <c r="E61" s="50">
        <f t="shared" si="9"/>
        <v>553.54620503385343</v>
      </c>
      <c r="F61" s="50">
        <f t="shared" si="2"/>
        <v>572.52599999999995</v>
      </c>
      <c r="G61" s="50">
        <f t="shared" si="10"/>
        <v>7881.7049999999999</v>
      </c>
    </row>
    <row r="62" spans="1:7" x14ac:dyDescent="0.25">
      <c r="A62" s="48">
        <f t="shared" si="3"/>
        <v>45962</v>
      </c>
      <c r="B62" s="49">
        <v>47</v>
      </c>
      <c r="C62" s="20">
        <f t="shared" si="7"/>
        <v>7881.7049999999999</v>
      </c>
      <c r="D62" s="50">
        <f t="shared" si="8"/>
        <v>17.734000000000002</v>
      </c>
      <c r="E62" s="50">
        <f t="shared" si="9"/>
        <v>554.79168399517971</v>
      </c>
      <c r="F62" s="50">
        <f t="shared" si="2"/>
        <v>572.52599999999995</v>
      </c>
      <c r="G62" s="50">
        <f t="shared" si="10"/>
        <v>7326.9129999999996</v>
      </c>
    </row>
    <row r="63" spans="1:7" x14ac:dyDescent="0.25">
      <c r="A63" s="48">
        <f t="shared" si="3"/>
        <v>45992</v>
      </c>
      <c r="B63" s="49">
        <v>48</v>
      </c>
      <c r="C63" s="20">
        <f t="shared" si="7"/>
        <v>7326.9129999999996</v>
      </c>
      <c r="D63" s="50">
        <f t="shared" si="8"/>
        <v>16.486000000000001</v>
      </c>
      <c r="E63" s="50">
        <f t="shared" si="9"/>
        <v>556.03996528416883</v>
      </c>
      <c r="F63" s="50">
        <f t="shared" si="2"/>
        <v>572.52599999999995</v>
      </c>
      <c r="G63" s="50">
        <f t="shared" si="10"/>
        <v>6770.8729999999996</v>
      </c>
    </row>
    <row r="64" spans="1:7" x14ac:dyDescent="0.25">
      <c r="A64" s="48">
        <f t="shared" si="3"/>
        <v>46023</v>
      </c>
      <c r="B64" s="49">
        <v>49</v>
      </c>
      <c r="C64" s="20">
        <f t="shared" si="7"/>
        <v>6770.8729999999996</v>
      </c>
      <c r="D64" s="50">
        <f t="shared" si="8"/>
        <v>15.234</v>
      </c>
      <c r="E64" s="50">
        <f t="shared" si="9"/>
        <v>557.29105520605822</v>
      </c>
      <c r="F64" s="50">
        <f t="shared" si="2"/>
        <v>572.52599999999995</v>
      </c>
      <c r="G64" s="50">
        <f t="shared" si="10"/>
        <v>6213.5820000000003</v>
      </c>
    </row>
    <row r="65" spans="1:7" x14ac:dyDescent="0.25">
      <c r="A65" s="48">
        <f t="shared" si="3"/>
        <v>46054</v>
      </c>
      <c r="B65" s="49">
        <v>50</v>
      </c>
      <c r="C65" s="20">
        <f t="shared" si="7"/>
        <v>6213.5820000000003</v>
      </c>
      <c r="D65" s="50">
        <f t="shared" si="8"/>
        <v>13.981</v>
      </c>
      <c r="E65" s="50">
        <f t="shared" si="9"/>
        <v>558.54496008027184</v>
      </c>
      <c r="F65" s="50">
        <f t="shared" si="2"/>
        <v>572.52599999999995</v>
      </c>
      <c r="G65" s="50">
        <f t="shared" si="10"/>
        <v>5655.0370000000003</v>
      </c>
    </row>
    <row r="66" spans="1:7" x14ac:dyDescent="0.25">
      <c r="A66" s="48">
        <f t="shared" si="3"/>
        <v>46082</v>
      </c>
      <c r="B66" s="49">
        <v>51</v>
      </c>
      <c r="C66" s="20">
        <f t="shared" si="7"/>
        <v>5655.0370000000003</v>
      </c>
      <c r="D66" s="50">
        <f t="shared" si="8"/>
        <v>12.724</v>
      </c>
      <c r="E66" s="50">
        <f t="shared" si="9"/>
        <v>559.80168624045245</v>
      </c>
      <c r="F66" s="50">
        <f t="shared" si="2"/>
        <v>572.52599999999995</v>
      </c>
      <c r="G66" s="50">
        <f t="shared" si="10"/>
        <v>5095.2349999999997</v>
      </c>
    </row>
    <row r="67" spans="1:7" x14ac:dyDescent="0.25">
      <c r="A67" s="48">
        <f t="shared" si="3"/>
        <v>46113</v>
      </c>
      <c r="B67" s="49">
        <v>52</v>
      </c>
      <c r="C67" s="20">
        <f t="shared" si="7"/>
        <v>5095.2349999999997</v>
      </c>
      <c r="D67" s="50">
        <f t="shared" si="8"/>
        <v>11.464</v>
      </c>
      <c r="E67" s="50">
        <f t="shared" si="9"/>
        <v>561.06124003449338</v>
      </c>
      <c r="F67" s="50">
        <f t="shared" si="2"/>
        <v>572.52599999999995</v>
      </c>
      <c r="G67" s="50">
        <f t="shared" si="10"/>
        <v>4534.174</v>
      </c>
    </row>
    <row r="68" spans="1:7" x14ac:dyDescent="0.25">
      <c r="A68" s="48">
        <f t="shared" si="3"/>
        <v>46143</v>
      </c>
      <c r="B68" s="49">
        <v>53</v>
      </c>
      <c r="C68" s="20">
        <f t="shared" si="7"/>
        <v>4534.174</v>
      </c>
      <c r="D68" s="50">
        <f t="shared" si="8"/>
        <v>10.202</v>
      </c>
      <c r="E68" s="50">
        <f t="shared" si="9"/>
        <v>562.32362782457108</v>
      </c>
      <c r="F68" s="50">
        <f t="shared" si="2"/>
        <v>572.52599999999995</v>
      </c>
      <c r="G68" s="50">
        <f t="shared" si="10"/>
        <v>3971.85</v>
      </c>
    </row>
    <row r="69" spans="1:7" x14ac:dyDescent="0.25">
      <c r="A69" s="48">
        <f t="shared" si="3"/>
        <v>46174</v>
      </c>
      <c r="B69" s="49">
        <v>54</v>
      </c>
      <c r="C69" s="20">
        <f t="shared" si="7"/>
        <v>3971.85</v>
      </c>
      <c r="D69" s="50">
        <f t="shared" si="8"/>
        <v>8.9369999999999994</v>
      </c>
      <c r="E69" s="50">
        <f t="shared" si="9"/>
        <v>563.58885598717632</v>
      </c>
      <c r="F69" s="50">
        <f t="shared" si="2"/>
        <v>572.52599999999995</v>
      </c>
      <c r="G69" s="50">
        <f t="shared" si="10"/>
        <v>3408.261</v>
      </c>
    </row>
    <row r="70" spans="1:7" x14ac:dyDescent="0.25">
      <c r="A70" s="48">
        <f t="shared" si="3"/>
        <v>46204</v>
      </c>
      <c r="B70" s="49">
        <v>55</v>
      </c>
      <c r="C70" s="20">
        <f t="shared" si="7"/>
        <v>3408.261</v>
      </c>
      <c r="D70" s="50">
        <f t="shared" si="8"/>
        <v>7.6689999999999996</v>
      </c>
      <c r="E70" s="50">
        <f t="shared" si="9"/>
        <v>564.85693091314738</v>
      </c>
      <c r="F70" s="50">
        <f t="shared" si="2"/>
        <v>572.52599999999995</v>
      </c>
      <c r="G70" s="50">
        <f t="shared" si="10"/>
        <v>2843.404</v>
      </c>
    </row>
    <row r="71" spans="1:7" x14ac:dyDescent="0.25">
      <c r="A71" s="48">
        <f t="shared" si="3"/>
        <v>46235</v>
      </c>
      <c r="B71" s="49">
        <v>56</v>
      </c>
      <c r="C71" s="20">
        <f t="shared" si="7"/>
        <v>2843.404</v>
      </c>
      <c r="D71" s="50">
        <f t="shared" si="8"/>
        <v>6.3979999999999997</v>
      </c>
      <c r="E71" s="50">
        <f t="shared" si="9"/>
        <v>566.12785900770211</v>
      </c>
      <c r="F71" s="50">
        <f t="shared" si="2"/>
        <v>572.52599999999995</v>
      </c>
      <c r="G71" s="50">
        <f t="shared" si="10"/>
        <v>2277.2759999999998</v>
      </c>
    </row>
    <row r="72" spans="1:7" x14ac:dyDescent="0.25">
      <c r="A72" s="48">
        <f t="shared" si="3"/>
        <v>46266</v>
      </c>
      <c r="B72" s="49">
        <v>57</v>
      </c>
      <c r="C72" s="20">
        <f t="shared" ref="C72:C73" si="11">G71</f>
        <v>2277.2759999999998</v>
      </c>
      <c r="D72" s="50">
        <f t="shared" ref="D72" si="12">ROUND(C72*$E$12/12,3)</f>
        <v>5.1239999999999997</v>
      </c>
      <c r="E72" s="50">
        <f t="shared" ref="E72:E73" si="13">PPMT($E$12/12,B72,$E$7,-$E$10,$E$11,0)</f>
        <v>567.40164669046942</v>
      </c>
      <c r="F72" s="50">
        <f t="shared" si="2"/>
        <v>572.52599999999995</v>
      </c>
      <c r="G72" s="50">
        <f t="shared" ref="G72:G73" si="14">ROUND(C72-E72,3)</f>
        <v>1709.874</v>
      </c>
    </row>
    <row r="73" spans="1:7" x14ac:dyDescent="0.25">
      <c r="A73" s="48">
        <f t="shared" si="3"/>
        <v>46296</v>
      </c>
      <c r="B73" s="49">
        <v>58</v>
      </c>
      <c r="C73" s="20">
        <f t="shared" si="11"/>
        <v>1709.874</v>
      </c>
      <c r="D73" s="50">
        <f>ROUND(C73*$E$12/12,3)*21/31</f>
        <v>2.6060322580645163</v>
      </c>
      <c r="E73" s="50">
        <f t="shared" si="13"/>
        <v>568.67830039552291</v>
      </c>
      <c r="F73" s="50">
        <f>D73+E73</f>
        <v>571.2843326535874</v>
      </c>
      <c r="G73" s="50">
        <f t="shared" si="14"/>
        <v>1141.1959999999999</v>
      </c>
    </row>
    <row r="74" spans="1:7" x14ac:dyDescent="0.25">
      <c r="A74" s="48">
        <f t="shared" si="3"/>
        <v>46327</v>
      </c>
      <c r="B74" s="49">
        <v>59</v>
      </c>
      <c r="C74" s="20">
        <f t="shared" ref="C74:C75" si="15">G73</f>
        <v>1141.1959999999999</v>
      </c>
      <c r="D74" s="50">
        <f>ROUND(C74*$E$12/12,3)*21/31</f>
        <v>1.7396129032258065</v>
      </c>
      <c r="E74" s="50">
        <f t="shared" ref="E74:E75" si="16">PPMT($E$12/12,B74,$E$7,-$E$10,$E$11,0)</f>
        <v>569.95782657141285</v>
      </c>
      <c r="F74" s="50">
        <f>D74+E74</f>
        <v>571.69743947463871</v>
      </c>
      <c r="G74" s="50">
        <f t="shared" ref="G74:G75" si="17">ROUND(C74-E74,3)</f>
        <v>571.23800000000006</v>
      </c>
    </row>
    <row r="75" spans="1:7" x14ac:dyDescent="0.25">
      <c r="A75" s="48">
        <f t="shared" si="3"/>
        <v>46357</v>
      </c>
      <c r="B75" s="49">
        <v>60</v>
      </c>
      <c r="C75" s="20">
        <f t="shared" si="15"/>
        <v>571.23800000000006</v>
      </c>
      <c r="D75" s="50">
        <f>ROUND(C75*$E$12/12,3)*21/31</f>
        <v>0.87048387096774194</v>
      </c>
      <c r="E75" s="50">
        <f t="shared" si="16"/>
        <v>571.24023168119857</v>
      </c>
      <c r="F75" s="50">
        <f>D75+E75</f>
        <v>572.11071555216631</v>
      </c>
      <c r="G75" s="60">
        <f t="shared" si="17"/>
        <v>-2E-3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D966-84DC-41DE-82FA-AB4A1086E91D}">
  <dimension ref="A1:M75"/>
  <sheetViews>
    <sheetView workbookViewId="0">
      <selection activeCell="J12" sqref="J12"/>
    </sheetView>
  </sheetViews>
  <sheetFormatPr defaultColWidth="9.140625" defaultRowHeight="15" x14ac:dyDescent="0.25"/>
  <cols>
    <col min="1" max="1" width="9.140625" style="15"/>
    <col min="2" max="2" width="7.85546875" style="15" customWidth="1"/>
    <col min="3" max="3" width="14.7109375" style="15" customWidth="1"/>
    <col min="4" max="4" width="14.28515625" style="15" customWidth="1"/>
    <col min="5" max="7" width="14.7109375" style="15" customWidth="1"/>
    <col min="8" max="257" width="9.140625" style="15"/>
    <col min="258" max="258" width="7.85546875" style="15" customWidth="1"/>
    <col min="259" max="259" width="14.7109375" style="15" customWidth="1"/>
    <col min="260" max="260" width="14.28515625" style="15" customWidth="1"/>
    <col min="261" max="263" width="14.7109375" style="15" customWidth="1"/>
    <col min="264" max="513" width="9.140625" style="15"/>
    <col min="514" max="514" width="7.85546875" style="15" customWidth="1"/>
    <col min="515" max="515" width="14.7109375" style="15" customWidth="1"/>
    <col min="516" max="516" width="14.28515625" style="15" customWidth="1"/>
    <col min="517" max="519" width="14.7109375" style="15" customWidth="1"/>
    <col min="520" max="769" width="9.140625" style="15"/>
    <col min="770" max="770" width="7.85546875" style="15" customWidth="1"/>
    <col min="771" max="771" width="14.7109375" style="15" customWidth="1"/>
    <col min="772" max="772" width="14.28515625" style="15" customWidth="1"/>
    <col min="773" max="775" width="14.7109375" style="15" customWidth="1"/>
    <col min="776" max="1025" width="9.140625" style="15"/>
    <col min="1026" max="1026" width="7.85546875" style="15" customWidth="1"/>
    <col min="1027" max="1027" width="14.7109375" style="15" customWidth="1"/>
    <col min="1028" max="1028" width="14.28515625" style="15" customWidth="1"/>
    <col min="1029" max="1031" width="14.7109375" style="15" customWidth="1"/>
    <col min="1032" max="1281" width="9.140625" style="15"/>
    <col min="1282" max="1282" width="7.85546875" style="15" customWidth="1"/>
    <col min="1283" max="1283" width="14.7109375" style="15" customWidth="1"/>
    <col min="1284" max="1284" width="14.28515625" style="15" customWidth="1"/>
    <col min="1285" max="1287" width="14.7109375" style="15" customWidth="1"/>
    <col min="1288" max="1537" width="9.140625" style="15"/>
    <col min="1538" max="1538" width="7.85546875" style="15" customWidth="1"/>
    <col min="1539" max="1539" width="14.7109375" style="15" customWidth="1"/>
    <col min="1540" max="1540" width="14.28515625" style="15" customWidth="1"/>
    <col min="1541" max="1543" width="14.7109375" style="15" customWidth="1"/>
    <col min="1544" max="1793" width="9.140625" style="15"/>
    <col min="1794" max="1794" width="7.85546875" style="15" customWidth="1"/>
    <col min="1795" max="1795" width="14.7109375" style="15" customWidth="1"/>
    <col min="1796" max="1796" width="14.28515625" style="15" customWidth="1"/>
    <col min="1797" max="1799" width="14.7109375" style="15" customWidth="1"/>
    <col min="1800" max="2049" width="9.140625" style="15"/>
    <col min="2050" max="2050" width="7.85546875" style="15" customWidth="1"/>
    <col min="2051" max="2051" width="14.7109375" style="15" customWidth="1"/>
    <col min="2052" max="2052" width="14.28515625" style="15" customWidth="1"/>
    <col min="2053" max="2055" width="14.7109375" style="15" customWidth="1"/>
    <col min="2056" max="2305" width="9.140625" style="15"/>
    <col min="2306" max="2306" width="7.85546875" style="15" customWidth="1"/>
    <col min="2307" max="2307" width="14.7109375" style="15" customWidth="1"/>
    <col min="2308" max="2308" width="14.28515625" style="15" customWidth="1"/>
    <col min="2309" max="2311" width="14.7109375" style="15" customWidth="1"/>
    <col min="2312" max="2561" width="9.140625" style="15"/>
    <col min="2562" max="2562" width="7.85546875" style="15" customWidth="1"/>
    <col min="2563" max="2563" width="14.7109375" style="15" customWidth="1"/>
    <col min="2564" max="2564" width="14.28515625" style="15" customWidth="1"/>
    <col min="2565" max="2567" width="14.7109375" style="15" customWidth="1"/>
    <col min="2568" max="2817" width="9.140625" style="15"/>
    <col min="2818" max="2818" width="7.85546875" style="15" customWidth="1"/>
    <col min="2819" max="2819" width="14.7109375" style="15" customWidth="1"/>
    <col min="2820" max="2820" width="14.28515625" style="15" customWidth="1"/>
    <col min="2821" max="2823" width="14.7109375" style="15" customWidth="1"/>
    <col min="2824" max="3073" width="9.140625" style="15"/>
    <col min="3074" max="3074" width="7.85546875" style="15" customWidth="1"/>
    <col min="3075" max="3075" width="14.7109375" style="15" customWidth="1"/>
    <col min="3076" max="3076" width="14.28515625" style="15" customWidth="1"/>
    <col min="3077" max="3079" width="14.7109375" style="15" customWidth="1"/>
    <col min="3080" max="3329" width="9.140625" style="15"/>
    <col min="3330" max="3330" width="7.85546875" style="15" customWidth="1"/>
    <col min="3331" max="3331" width="14.7109375" style="15" customWidth="1"/>
    <col min="3332" max="3332" width="14.28515625" style="15" customWidth="1"/>
    <col min="3333" max="3335" width="14.7109375" style="15" customWidth="1"/>
    <col min="3336" max="3585" width="9.140625" style="15"/>
    <col min="3586" max="3586" width="7.85546875" style="15" customWidth="1"/>
    <col min="3587" max="3587" width="14.7109375" style="15" customWidth="1"/>
    <col min="3588" max="3588" width="14.28515625" style="15" customWidth="1"/>
    <col min="3589" max="3591" width="14.7109375" style="15" customWidth="1"/>
    <col min="3592" max="3841" width="9.140625" style="15"/>
    <col min="3842" max="3842" width="7.85546875" style="15" customWidth="1"/>
    <col min="3843" max="3843" width="14.7109375" style="15" customWidth="1"/>
    <col min="3844" max="3844" width="14.28515625" style="15" customWidth="1"/>
    <col min="3845" max="3847" width="14.7109375" style="15" customWidth="1"/>
    <col min="3848" max="4097" width="9.140625" style="15"/>
    <col min="4098" max="4098" width="7.85546875" style="15" customWidth="1"/>
    <col min="4099" max="4099" width="14.7109375" style="15" customWidth="1"/>
    <col min="4100" max="4100" width="14.28515625" style="15" customWidth="1"/>
    <col min="4101" max="4103" width="14.7109375" style="15" customWidth="1"/>
    <col min="4104" max="4353" width="9.140625" style="15"/>
    <col min="4354" max="4354" width="7.85546875" style="15" customWidth="1"/>
    <col min="4355" max="4355" width="14.7109375" style="15" customWidth="1"/>
    <col min="4356" max="4356" width="14.28515625" style="15" customWidth="1"/>
    <col min="4357" max="4359" width="14.7109375" style="15" customWidth="1"/>
    <col min="4360" max="4609" width="9.140625" style="15"/>
    <col min="4610" max="4610" width="7.85546875" style="15" customWidth="1"/>
    <col min="4611" max="4611" width="14.7109375" style="15" customWidth="1"/>
    <col min="4612" max="4612" width="14.28515625" style="15" customWidth="1"/>
    <col min="4613" max="4615" width="14.7109375" style="15" customWidth="1"/>
    <col min="4616" max="4865" width="9.140625" style="15"/>
    <col min="4866" max="4866" width="7.85546875" style="15" customWidth="1"/>
    <col min="4867" max="4867" width="14.7109375" style="15" customWidth="1"/>
    <col min="4868" max="4868" width="14.28515625" style="15" customWidth="1"/>
    <col min="4869" max="4871" width="14.7109375" style="15" customWidth="1"/>
    <col min="4872" max="5121" width="9.140625" style="15"/>
    <col min="5122" max="5122" width="7.85546875" style="15" customWidth="1"/>
    <col min="5123" max="5123" width="14.7109375" style="15" customWidth="1"/>
    <col min="5124" max="5124" width="14.28515625" style="15" customWidth="1"/>
    <col min="5125" max="5127" width="14.7109375" style="15" customWidth="1"/>
    <col min="5128" max="5377" width="9.140625" style="15"/>
    <col min="5378" max="5378" width="7.85546875" style="15" customWidth="1"/>
    <col min="5379" max="5379" width="14.7109375" style="15" customWidth="1"/>
    <col min="5380" max="5380" width="14.28515625" style="15" customWidth="1"/>
    <col min="5381" max="5383" width="14.7109375" style="15" customWidth="1"/>
    <col min="5384" max="5633" width="9.140625" style="15"/>
    <col min="5634" max="5634" width="7.85546875" style="15" customWidth="1"/>
    <col min="5635" max="5635" width="14.7109375" style="15" customWidth="1"/>
    <col min="5636" max="5636" width="14.28515625" style="15" customWidth="1"/>
    <col min="5637" max="5639" width="14.7109375" style="15" customWidth="1"/>
    <col min="5640" max="5889" width="9.140625" style="15"/>
    <col min="5890" max="5890" width="7.85546875" style="15" customWidth="1"/>
    <col min="5891" max="5891" width="14.7109375" style="15" customWidth="1"/>
    <col min="5892" max="5892" width="14.28515625" style="15" customWidth="1"/>
    <col min="5893" max="5895" width="14.7109375" style="15" customWidth="1"/>
    <col min="5896" max="6145" width="9.140625" style="15"/>
    <col min="6146" max="6146" width="7.85546875" style="15" customWidth="1"/>
    <col min="6147" max="6147" width="14.7109375" style="15" customWidth="1"/>
    <col min="6148" max="6148" width="14.28515625" style="15" customWidth="1"/>
    <col min="6149" max="6151" width="14.7109375" style="15" customWidth="1"/>
    <col min="6152" max="6401" width="9.140625" style="15"/>
    <col min="6402" max="6402" width="7.85546875" style="15" customWidth="1"/>
    <col min="6403" max="6403" width="14.7109375" style="15" customWidth="1"/>
    <col min="6404" max="6404" width="14.28515625" style="15" customWidth="1"/>
    <col min="6405" max="6407" width="14.7109375" style="15" customWidth="1"/>
    <col min="6408" max="6657" width="9.140625" style="15"/>
    <col min="6658" max="6658" width="7.85546875" style="15" customWidth="1"/>
    <col min="6659" max="6659" width="14.7109375" style="15" customWidth="1"/>
    <col min="6660" max="6660" width="14.28515625" style="15" customWidth="1"/>
    <col min="6661" max="6663" width="14.7109375" style="15" customWidth="1"/>
    <col min="6664" max="6913" width="9.140625" style="15"/>
    <col min="6914" max="6914" width="7.85546875" style="15" customWidth="1"/>
    <col min="6915" max="6915" width="14.7109375" style="15" customWidth="1"/>
    <col min="6916" max="6916" width="14.28515625" style="15" customWidth="1"/>
    <col min="6917" max="6919" width="14.7109375" style="15" customWidth="1"/>
    <col min="6920" max="7169" width="9.140625" style="15"/>
    <col min="7170" max="7170" width="7.85546875" style="15" customWidth="1"/>
    <col min="7171" max="7171" width="14.7109375" style="15" customWidth="1"/>
    <col min="7172" max="7172" width="14.28515625" style="15" customWidth="1"/>
    <col min="7173" max="7175" width="14.7109375" style="15" customWidth="1"/>
    <col min="7176" max="7425" width="9.140625" style="15"/>
    <col min="7426" max="7426" width="7.85546875" style="15" customWidth="1"/>
    <col min="7427" max="7427" width="14.7109375" style="15" customWidth="1"/>
    <col min="7428" max="7428" width="14.28515625" style="15" customWidth="1"/>
    <col min="7429" max="7431" width="14.7109375" style="15" customWidth="1"/>
    <col min="7432" max="7681" width="9.140625" style="15"/>
    <col min="7682" max="7682" width="7.85546875" style="15" customWidth="1"/>
    <col min="7683" max="7683" width="14.7109375" style="15" customWidth="1"/>
    <col min="7684" max="7684" width="14.28515625" style="15" customWidth="1"/>
    <col min="7685" max="7687" width="14.7109375" style="15" customWidth="1"/>
    <col min="7688" max="7937" width="9.140625" style="15"/>
    <col min="7938" max="7938" width="7.85546875" style="15" customWidth="1"/>
    <col min="7939" max="7939" width="14.7109375" style="15" customWidth="1"/>
    <col min="7940" max="7940" width="14.28515625" style="15" customWidth="1"/>
    <col min="7941" max="7943" width="14.7109375" style="15" customWidth="1"/>
    <col min="7944" max="8193" width="9.140625" style="15"/>
    <col min="8194" max="8194" width="7.85546875" style="15" customWidth="1"/>
    <col min="8195" max="8195" width="14.7109375" style="15" customWidth="1"/>
    <col min="8196" max="8196" width="14.28515625" style="15" customWidth="1"/>
    <col min="8197" max="8199" width="14.7109375" style="15" customWidth="1"/>
    <col min="8200" max="8449" width="9.140625" style="15"/>
    <col min="8450" max="8450" width="7.85546875" style="15" customWidth="1"/>
    <col min="8451" max="8451" width="14.7109375" style="15" customWidth="1"/>
    <col min="8452" max="8452" width="14.28515625" style="15" customWidth="1"/>
    <col min="8453" max="8455" width="14.7109375" style="15" customWidth="1"/>
    <col min="8456" max="8705" width="9.140625" style="15"/>
    <col min="8706" max="8706" width="7.85546875" style="15" customWidth="1"/>
    <col min="8707" max="8707" width="14.7109375" style="15" customWidth="1"/>
    <col min="8708" max="8708" width="14.28515625" style="15" customWidth="1"/>
    <col min="8709" max="8711" width="14.7109375" style="15" customWidth="1"/>
    <col min="8712" max="8961" width="9.140625" style="15"/>
    <col min="8962" max="8962" width="7.85546875" style="15" customWidth="1"/>
    <col min="8963" max="8963" width="14.7109375" style="15" customWidth="1"/>
    <col min="8964" max="8964" width="14.28515625" style="15" customWidth="1"/>
    <col min="8965" max="8967" width="14.7109375" style="15" customWidth="1"/>
    <col min="8968" max="9217" width="9.140625" style="15"/>
    <col min="9218" max="9218" width="7.85546875" style="15" customWidth="1"/>
    <col min="9219" max="9219" width="14.7109375" style="15" customWidth="1"/>
    <col min="9220" max="9220" width="14.28515625" style="15" customWidth="1"/>
    <col min="9221" max="9223" width="14.7109375" style="15" customWidth="1"/>
    <col min="9224" max="9473" width="9.140625" style="15"/>
    <col min="9474" max="9474" width="7.85546875" style="15" customWidth="1"/>
    <col min="9475" max="9475" width="14.7109375" style="15" customWidth="1"/>
    <col min="9476" max="9476" width="14.28515625" style="15" customWidth="1"/>
    <col min="9477" max="9479" width="14.7109375" style="15" customWidth="1"/>
    <col min="9480" max="9729" width="9.140625" style="15"/>
    <col min="9730" max="9730" width="7.85546875" style="15" customWidth="1"/>
    <col min="9731" max="9731" width="14.7109375" style="15" customWidth="1"/>
    <col min="9732" max="9732" width="14.28515625" style="15" customWidth="1"/>
    <col min="9733" max="9735" width="14.7109375" style="15" customWidth="1"/>
    <col min="9736" max="9985" width="9.140625" style="15"/>
    <col min="9986" max="9986" width="7.85546875" style="15" customWidth="1"/>
    <col min="9987" max="9987" width="14.7109375" style="15" customWidth="1"/>
    <col min="9988" max="9988" width="14.28515625" style="15" customWidth="1"/>
    <col min="9989" max="9991" width="14.7109375" style="15" customWidth="1"/>
    <col min="9992" max="10241" width="9.140625" style="15"/>
    <col min="10242" max="10242" width="7.85546875" style="15" customWidth="1"/>
    <col min="10243" max="10243" width="14.7109375" style="15" customWidth="1"/>
    <col min="10244" max="10244" width="14.28515625" style="15" customWidth="1"/>
    <col min="10245" max="10247" width="14.7109375" style="15" customWidth="1"/>
    <col min="10248" max="10497" width="9.140625" style="15"/>
    <col min="10498" max="10498" width="7.85546875" style="15" customWidth="1"/>
    <col min="10499" max="10499" width="14.7109375" style="15" customWidth="1"/>
    <col min="10500" max="10500" width="14.28515625" style="15" customWidth="1"/>
    <col min="10501" max="10503" width="14.7109375" style="15" customWidth="1"/>
    <col min="10504" max="10753" width="9.140625" style="15"/>
    <col min="10754" max="10754" width="7.85546875" style="15" customWidth="1"/>
    <col min="10755" max="10755" width="14.7109375" style="15" customWidth="1"/>
    <col min="10756" max="10756" width="14.28515625" style="15" customWidth="1"/>
    <col min="10757" max="10759" width="14.7109375" style="15" customWidth="1"/>
    <col min="10760" max="11009" width="9.140625" style="15"/>
    <col min="11010" max="11010" width="7.85546875" style="15" customWidth="1"/>
    <col min="11011" max="11011" width="14.7109375" style="15" customWidth="1"/>
    <col min="11012" max="11012" width="14.28515625" style="15" customWidth="1"/>
    <col min="11013" max="11015" width="14.7109375" style="15" customWidth="1"/>
    <col min="11016" max="11265" width="9.140625" style="15"/>
    <col min="11266" max="11266" width="7.85546875" style="15" customWidth="1"/>
    <col min="11267" max="11267" width="14.7109375" style="15" customWidth="1"/>
    <col min="11268" max="11268" width="14.28515625" style="15" customWidth="1"/>
    <col min="11269" max="11271" width="14.7109375" style="15" customWidth="1"/>
    <col min="11272" max="11521" width="9.140625" style="15"/>
    <col min="11522" max="11522" width="7.85546875" style="15" customWidth="1"/>
    <col min="11523" max="11523" width="14.7109375" style="15" customWidth="1"/>
    <col min="11524" max="11524" width="14.28515625" style="15" customWidth="1"/>
    <col min="11525" max="11527" width="14.7109375" style="15" customWidth="1"/>
    <col min="11528" max="11777" width="9.140625" style="15"/>
    <col min="11778" max="11778" width="7.85546875" style="15" customWidth="1"/>
    <col min="11779" max="11779" width="14.7109375" style="15" customWidth="1"/>
    <col min="11780" max="11780" width="14.28515625" style="15" customWidth="1"/>
    <col min="11781" max="11783" width="14.7109375" style="15" customWidth="1"/>
    <col min="11784" max="12033" width="9.140625" style="15"/>
    <col min="12034" max="12034" width="7.85546875" style="15" customWidth="1"/>
    <col min="12035" max="12035" width="14.7109375" style="15" customWidth="1"/>
    <col min="12036" max="12036" width="14.28515625" style="15" customWidth="1"/>
    <col min="12037" max="12039" width="14.7109375" style="15" customWidth="1"/>
    <col min="12040" max="12289" width="9.140625" style="15"/>
    <col min="12290" max="12290" width="7.85546875" style="15" customWidth="1"/>
    <col min="12291" max="12291" width="14.7109375" style="15" customWidth="1"/>
    <col min="12292" max="12292" width="14.28515625" style="15" customWidth="1"/>
    <col min="12293" max="12295" width="14.7109375" style="15" customWidth="1"/>
    <col min="12296" max="12545" width="9.140625" style="15"/>
    <col min="12546" max="12546" width="7.85546875" style="15" customWidth="1"/>
    <col min="12547" max="12547" width="14.7109375" style="15" customWidth="1"/>
    <col min="12548" max="12548" width="14.28515625" style="15" customWidth="1"/>
    <col min="12549" max="12551" width="14.7109375" style="15" customWidth="1"/>
    <col min="12552" max="12801" width="9.140625" style="15"/>
    <col min="12802" max="12802" width="7.85546875" style="15" customWidth="1"/>
    <col min="12803" max="12803" width="14.7109375" style="15" customWidth="1"/>
    <col min="12804" max="12804" width="14.28515625" style="15" customWidth="1"/>
    <col min="12805" max="12807" width="14.7109375" style="15" customWidth="1"/>
    <col min="12808" max="13057" width="9.140625" style="15"/>
    <col min="13058" max="13058" width="7.85546875" style="15" customWidth="1"/>
    <col min="13059" max="13059" width="14.7109375" style="15" customWidth="1"/>
    <col min="13060" max="13060" width="14.28515625" style="15" customWidth="1"/>
    <col min="13061" max="13063" width="14.7109375" style="15" customWidth="1"/>
    <col min="13064" max="13313" width="9.140625" style="15"/>
    <col min="13314" max="13314" width="7.85546875" style="15" customWidth="1"/>
    <col min="13315" max="13315" width="14.7109375" style="15" customWidth="1"/>
    <col min="13316" max="13316" width="14.28515625" style="15" customWidth="1"/>
    <col min="13317" max="13319" width="14.7109375" style="15" customWidth="1"/>
    <col min="13320" max="13569" width="9.140625" style="15"/>
    <col min="13570" max="13570" width="7.85546875" style="15" customWidth="1"/>
    <col min="13571" max="13571" width="14.7109375" style="15" customWidth="1"/>
    <col min="13572" max="13572" width="14.28515625" style="15" customWidth="1"/>
    <col min="13573" max="13575" width="14.7109375" style="15" customWidth="1"/>
    <col min="13576" max="13825" width="9.140625" style="15"/>
    <col min="13826" max="13826" width="7.85546875" style="15" customWidth="1"/>
    <col min="13827" max="13827" width="14.7109375" style="15" customWidth="1"/>
    <col min="13828" max="13828" width="14.28515625" style="15" customWidth="1"/>
    <col min="13829" max="13831" width="14.7109375" style="15" customWidth="1"/>
    <col min="13832" max="14081" width="9.140625" style="15"/>
    <col min="14082" max="14082" width="7.85546875" style="15" customWidth="1"/>
    <col min="14083" max="14083" width="14.7109375" style="15" customWidth="1"/>
    <col min="14084" max="14084" width="14.28515625" style="15" customWidth="1"/>
    <col min="14085" max="14087" width="14.7109375" style="15" customWidth="1"/>
    <col min="14088" max="14337" width="9.140625" style="15"/>
    <col min="14338" max="14338" width="7.85546875" style="15" customWidth="1"/>
    <col min="14339" max="14339" width="14.7109375" style="15" customWidth="1"/>
    <col min="14340" max="14340" width="14.28515625" style="15" customWidth="1"/>
    <col min="14341" max="14343" width="14.7109375" style="15" customWidth="1"/>
    <col min="14344" max="14593" width="9.140625" style="15"/>
    <col min="14594" max="14594" width="7.85546875" style="15" customWidth="1"/>
    <col min="14595" max="14595" width="14.7109375" style="15" customWidth="1"/>
    <col min="14596" max="14596" width="14.28515625" style="15" customWidth="1"/>
    <col min="14597" max="14599" width="14.7109375" style="15" customWidth="1"/>
    <col min="14600" max="14849" width="9.140625" style="15"/>
    <col min="14850" max="14850" width="7.85546875" style="15" customWidth="1"/>
    <col min="14851" max="14851" width="14.7109375" style="15" customWidth="1"/>
    <col min="14852" max="14852" width="14.28515625" style="15" customWidth="1"/>
    <col min="14853" max="14855" width="14.7109375" style="15" customWidth="1"/>
    <col min="14856" max="15105" width="9.140625" style="15"/>
    <col min="15106" max="15106" width="7.85546875" style="15" customWidth="1"/>
    <col min="15107" max="15107" width="14.7109375" style="15" customWidth="1"/>
    <col min="15108" max="15108" width="14.28515625" style="15" customWidth="1"/>
    <col min="15109" max="15111" width="14.7109375" style="15" customWidth="1"/>
    <col min="15112" max="15361" width="9.140625" style="15"/>
    <col min="15362" max="15362" width="7.85546875" style="15" customWidth="1"/>
    <col min="15363" max="15363" width="14.7109375" style="15" customWidth="1"/>
    <col min="15364" max="15364" width="14.28515625" style="15" customWidth="1"/>
    <col min="15365" max="15367" width="14.7109375" style="15" customWidth="1"/>
    <col min="15368" max="15617" width="9.140625" style="15"/>
    <col min="15618" max="15618" width="7.85546875" style="15" customWidth="1"/>
    <col min="15619" max="15619" width="14.7109375" style="15" customWidth="1"/>
    <col min="15620" max="15620" width="14.28515625" style="15" customWidth="1"/>
    <col min="15621" max="15623" width="14.7109375" style="15" customWidth="1"/>
    <col min="15624" max="15873" width="9.140625" style="15"/>
    <col min="15874" max="15874" width="7.85546875" style="15" customWidth="1"/>
    <col min="15875" max="15875" width="14.7109375" style="15" customWidth="1"/>
    <col min="15876" max="15876" width="14.28515625" style="15" customWidth="1"/>
    <col min="15877" max="15879" width="14.7109375" style="15" customWidth="1"/>
    <col min="15880" max="16129" width="9.140625" style="15"/>
    <col min="16130" max="16130" width="7.85546875" style="15" customWidth="1"/>
    <col min="16131" max="16131" width="14.7109375" style="15" customWidth="1"/>
    <col min="16132" max="16132" width="14.28515625" style="15" customWidth="1"/>
    <col min="16133" max="16135" width="14.7109375" style="15" customWidth="1"/>
    <col min="16136" max="16384" width="9.140625" style="15"/>
  </cols>
  <sheetData>
    <row r="1" spans="1:13" x14ac:dyDescent="0.25">
      <c r="A1" s="13"/>
      <c r="B1" s="13"/>
      <c r="C1" s="13"/>
      <c r="D1" s="13"/>
      <c r="E1" s="13"/>
      <c r="F1" s="13"/>
      <c r="G1" s="14"/>
    </row>
    <row r="2" spans="1:13" x14ac:dyDescent="0.25">
      <c r="A2" s="13"/>
      <c r="B2" s="13"/>
      <c r="C2" s="13"/>
      <c r="D2" s="13"/>
      <c r="E2" s="13"/>
      <c r="F2" s="16"/>
      <c r="G2" s="17"/>
    </row>
    <row r="3" spans="1:13" x14ac:dyDescent="0.25">
      <c r="A3" s="13"/>
      <c r="B3" s="13"/>
      <c r="C3" s="13"/>
      <c r="D3" s="13"/>
      <c r="E3" s="13"/>
      <c r="F3" s="16"/>
      <c r="G3" s="17"/>
    </row>
    <row r="4" spans="1:13" ht="21" x14ac:dyDescent="0.35">
      <c r="A4" s="13"/>
      <c r="B4" s="18" t="s">
        <v>32</v>
      </c>
      <c r="C4" s="13"/>
      <c r="D4" s="13"/>
      <c r="E4" s="19"/>
      <c r="F4" s="20"/>
      <c r="G4" s="13"/>
      <c r="K4" s="21"/>
      <c r="L4" s="22"/>
    </row>
    <row r="5" spans="1:13" x14ac:dyDescent="0.25">
      <c r="A5" s="13"/>
      <c r="B5" s="13"/>
      <c r="C5" s="13"/>
      <c r="D5" s="13"/>
      <c r="E5" s="13"/>
      <c r="F5" s="20"/>
      <c r="G5" s="13"/>
      <c r="K5" s="23"/>
      <c r="L5" s="22"/>
    </row>
    <row r="6" spans="1:13" x14ac:dyDescent="0.25">
      <c r="A6" s="13"/>
      <c r="B6" s="24" t="s">
        <v>7</v>
      </c>
      <c r="C6" s="25"/>
      <c r="D6" s="26"/>
      <c r="E6" s="27">
        <v>44562</v>
      </c>
      <c r="F6" s="28"/>
      <c r="G6" s="13"/>
      <c r="K6" s="29"/>
      <c r="L6" s="29"/>
    </row>
    <row r="7" spans="1:13" x14ac:dyDescent="0.25">
      <c r="A7" s="13"/>
      <c r="B7" s="30" t="s">
        <v>8</v>
      </c>
      <c r="C7" s="31"/>
      <c r="D7" s="32"/>
      <c r="E7" s="33">
        <v>60</v>
      </c>
      <c r="F7" s="34" t="s">
        <v>9</v>
      </c>
      <c r="G7" s="13"/>
      <c r="K7" s="35"/>
      <c r="L7" s="35"/>
    </row>
    <row r="8" spans="1:13" x14ac:dyDescent="0.25">
      <c r="A8" s="13"/>
      <c r="B8" s="30" t="s">
        <v>10</v>
      </c>
      <c r="C8" s="31"/>
      <c r="E8" s="65">
        <v>21400</v>
      </c>
      <c r="F8" s="34" t="s">
        <v>11</v>
      </c>
      <c r="G8" s="13"/>
      <c r="K8" s="35"/>
      <c r="L8" s="35"/>
    </row>
    <row r="9" spans="1:13" x14ac:dyDescent="0.25">
      <c r="A9" s="13"/>
      <c r="B9" s="30" t="s">
        <v>12</v>
      </c>
      <c r="C9" s="31"/>
      <c r="D9" s="32"/>
      <c r="E9" s="36">
        <v>1</v>
      </c>
      <c r="F9" s="34"/>
      <c r="G9" s="13"/>
      <c r="K9" s="37"/>
      <c r="L9" s="37"/>
    </row>
    <row r="10" spans="1:13" x14ac:dyDescent="0.25">
      <c r="A10" s="13"/>
      <c r="B10" s="30" t="s">
        <v>13</v>
      </c>
      <c r="C10" s="31"/>
      <c r="D10" s="38">
        <f>E6-1</f>
        <v>44561</v>
      </c>
      <c r="E10" s="39">
        <f>E8</f>
        <v>21400</v>
      </c>
      <c r="F10" s="34" t="s">
        <v>11</v>
      </c>
      <c r="G10" s="13"/>
      <c r="K10" s="37"/>
      <c r="L10" s="37"/>
    </row>
    <row r="11" spans="1:13" x14ac:dyDescent="0.25">
      <c r="A11" s="13"/>
      <c r="B11" s="30" t="s">
        <v>14</v>
      </c>
      <c r="C11" s="31"/>
      <c r="D11" s="38">
        <f>EDATE(D10,E7)</f>
        <v>46387</v>
      </c>
      <c r="E11" s="39">
        <v>0</v>
      </c>
      <c r="F11" s="34" t="s">
        <v>11</v>
      </c>
      <c r="G11" s="13"/>
      <c r="K11" s="35"/>
      <c r="L11" s="35"/>
      <c r="M11" s="37"/>
    </row>
    <row r="12" spans="1:13" x14ac:dyDescent="0.25">
      <c r="A12" s="13"/>
      <c r="B12" s="40" t="s">
        <v>30</v>
      </c>
      <c r="C12" s="41"/>
      <c r="D12" s="42"/>
      <c r="E12" s="59">
        <v>2.7E-2</v>
      </c>
      <c r="F12" s="43"/>
      <c r="G12" s="44"/>
      <c r="K12" s="35"/>
      <c r="L12" s="35"/>
      <c r="M12" s="37"/>
    </row>
    <row r="13" spans="1:13" x14ac:dyDescent="0.25">
      <c r="A13" s="13"/>
      <c r="B13" s="45"/>
      <c r="C13" s="31"/>
      <c r="E13" s="46"/>
      <c r="F13" s="45"/>
      <c r="G13" s="44"/>
      <c r="K13" s="35"/>
      <c r="L13" s="35"/>
      <c r="M13" s="37"/>
    </row>
    <row r="14" spans="1:13" x14ac:dyDescent="0.25">
      <c r="K14" s="35"/>
      <c r="L14" s="35"/>
      <c r="M14" s="37"/>
    </row>
    <row r="15" spans="1:13" ht="15.75" thickBot="1" x14ac:dyDescent="0.3">
      <c r="A15" s="47" t="s">
        <v>15</v>
      </c>
      <c r="B15" s="47" t="s">
        <v>16</v>
      </c>
      <c r="C15" s="47" t="s">
        <v>17</v>
      </c>
      <c r="D15" s="47" t="s">
        <v>3</v>
      </c>
      <c r="E15" s="47" t="s">
        <v>18</v>
      </c>
      <c r="F15" s="47" t="s">
        <v>19</v>
      </c>
      <c r="G15" s="47" t="s">
        <v>20</v>
      </c>
      <c r="K15" s="35"/>
      <c r="L15" s="35"/>
      <c r="M15" s="37"/>
    </row>
    <row r="16" spans="1:13" x14ac:dyDescent="0.25">
      <c r="A16" s="48">
        <f>E6</f>
        <v>44562</v>
      </c>
      <c r="B16" s="49">
        <v>1</v>
      </c>
      <c r="C16" s="20">
        <f>E10</f>
        <v>21400</v>
      </c>
      <c r="D16" s="50">
        <f>ROUND(C16*$E$12/12,3)</f>
        <v>48.15</v>
      </c>
      <c r="E16" s="50">
        <f>PPMT($E$12/12,B16,$E$7,-$E$10,$E$11,0)</f>
        <v>333.53368146832082</v>
      </c>
      <c r="F16" s="50">
        <f>ROUND(PMT($E$12/12,E7,-E10,E11),3)</f>
        <v>381.68400000000003</v>
      </c>
      <c r="G16" s="50">
        <f>ROUND(C16-E16,3)</f>
        <v>21066.466</v>
      </c>
      <c r="K16" s="35"/>
      <c r="L16" s="35"/>
      <c r="M16" s="37"/>
    </row>
    <row r="17" spans="1:13" x14ac:dyDescent="0.25">
      <c r="A17" s="48">
        <f>EDATE(A16,1)</f>
        <v>44593</v>
      </c>
      <c r="B17" s="49">
        <v>2</v>
      </c>
      <c r="C17" s="20">
        <f>G16</f>
        <v>21066.466</v>
      </c>
      <c r="D17" s="50">
        <f t="shared" ref="D17:D47" si="0">ROUND(C17*$E$12/12,3)</f>
        <v>47.4</v>
      </c>
      <c r="E17" s="50">
        <f>PPMT($E$12/12,B17,$E$7,-$E$10,$E$11,0)</f>
        <v>334.2841322516245</v>
      </c>
      <c r="F17" s="50">
        <f>F16</f>
        <v>381.68400000000003</v>
      </c>
      <c r="G17" s="50">
        <f>ROUND(C17-E17,3)</f>
        <v>20732.182000000001</v>
      </c>
      <c r="K17" s="35"/>
      <c r="L17" s="35"/>
      <c r="M17" s="37"/>
    </row>
    <row r="18" spans="1:13" x14ac:dyDescent="0.25">
      <c r="A18" s="48">
        <f>EDATE(A17,1)</f>
        <v>44621</v>
      </c>
      <c r="B18" s="49">
        <v>3</v>
      </c>
      <c r="C18" s="20">
        <f t="shared" ref="C18:C47" si="1">G17</f>
        <v>20732.182000000001</v>
      </c>
      <c r="D18" s="50">
        <f t="shared" si="0"/>
        <v>46.646999999999998</v>
      </c>
      <c r="E18" s="50">
        <f>PPMT($E$12/12,B18,$E$7,-$E$10,$E$11,0)</f>
        <v>335.0362715491907</v>
      </c>
      <c r="F18" s="50">
        <f t="shared" ref="F18:F75" si="2">F17</f>
        <v>381.68400000000003</v>
      </c>
      <c r="G18" s="50">
        <f>ROUND(C18-E18,3)</f>
        <v>20397.146000000001</v>
      </c>
      <c r="K18" s="35"/>
      <c r="L18" s="35"/>
      <c r="M18" s="37"/>
    </row>
    <row r="19" spans="1:13" x14ac:dyDescent="0.25">
      <c r="A19" s="48">
        <f t="shared" ref="A19:A75" si="3">EDATE(A18,1)</f>
        <v>44652</v>
      </c>
      <c r="B19" s="49">
        <v>4</v>
      </c>
      <c r="C19" s="20">
        <f t="shared" si="1"/>
        <v>20397.146000000001</v>
      </c>
      <c r="D19" s="50">
        <f t="shared" si="0"/>
        <v>45.893999999999998</v>
      </c>
      <c r="E19" s="50">
        <f t="shared" ref="E19" si="4">PPMT($E$12/12,B19,$E$7,-$E$10,$E$11,0)</f>
        <v>335.79010316017633</v>
      </c>
      <c r="F19" s="50">
        <f t="shared" si="2"/>
        <v>381.68400000000003</v>
      </c>
      <c r="G19" s="50">
        <f t="shared" ref="G19:G47" si="5">ROUND(C19-E19,3)</f>
        <v>20061.356</v>
      </c>
      <c r="K19" s="35"/>
      <c r="L19" s="35"/>
      <c r="M19" s="37"/>
    </row>
    <row r="20" spans="1:13" x14ac:dyDescent="0.25">
      <c r="A20" s="48">
        <f t="shared" si="3"/>
        <v>44682</v>
      </c>
      <c r="B20" s="49">
        <v>5</v>
      </c>
      <c r="C20" s="20">
        <f t="shared" si="1"/>
        <v>20061.356</v>
      </c>
      <c r="D20" s="50">
        <f t="shared" si="0"/>
        <v>45.137999999999998</v>
      </c>
      <c r="E20" s="50">
        <f>PPMT($E$12/12,B20,$E$7,-$E$10,$E$11,0)</f>
        <v>336.54563089228679</v>
      </c>
      <c r="F20" s="50">
        <f t="shared" si="2"/>
        <v>381.68400000000003</v>
      </c>
      <c r="G20" s="50">
        <f t="shared" si="5"/>
        <v>19724.810000000001</v>
      </c>
      <c r="K20" s="35"/>
      <c r="L20" s="35"/>
      <c r="M20" s="37"/>
    </row>
    <row r="21" spans="1:13" x14ac:dyDescent="0.25">
      <c r="A21" s="48">
        <f t="shared" si="3"/>
        <v>44713</v>
      </c>
      <c r="B21" s="49">
        <v>6</v>
      </c>
      <c r="C21" s="20">
        <f t="shared" si="1"/>
        <v>19724.810000000001</v>
      </c>
      <c r="D21" s="50">
        <f t="shared" si="0"/>
        <v>44.381</v>
      </c>
      <c r="E21" s="50">
        <f t="shared" ref="E21:E47" si="6">PPMT($E$12/12,B21,$E$7,-$E$10,$E$11,0)</f>
        <v>337.30285856179438</v>
      </c>
      <c r="F21" s="50">
        <f t="shared" si="2"/>
        <v>381.68400000000003</v>
      </c>
      <c r="G21" s="50">
        <f t="shared" si="5"/>
        <v>19387.507000000001</v>
      </c>
      <c r="K21" s="35"/>
      <c r="L21" s="35"/>
      <c r="M21" s="37"/>
    </row>
    <row r="22" spans="1:13" x14ac:dyDescent="0.25">
      <c r="A22" s="48">
        <f t="shared" si="3"/>
        <v>44743</v>
      </c>
      <c r="B22" s="49">
        <v>7</v>
      </c>
      <c r="C22" s="20">
        <f t="shared" si="1"/>
        <v>19387.507000000001</v>
      </c>
      <c r="D22" s="50">
        <f t="shared" si="0"/>
        <v>43.622</v>
      </c>
      <c r="E22" s="50">
        <f t="shared" si="6"/>
        <v>338.06178999355842</v>
      </c>
      <c r="F22" s="50">
        <f t="shared" si="2"/>
        <v>381.68400000000003</v>
      </c>
      <c r="G22" s="50">
        <f t="shared" si="5"/>
        <v>19049.445</v>
      </c>
      <c r="K22" s="35"/>
      <c r="L22" s="35"/>
      <c r="M22" s="37"/>
    </row>
    <row r="23" spans="1:13" x14ac:dyDescent="0.25">
      <c r="A23" s="48">
        <f>EDATE(A22,1)</f>
        <v>44774</v>
      </c>
      <c r="B23" s="49">
        <v>8</v>
      </c>
      <c r="C23" s="20">
        <f t="shared" si="1"/>
        <v>19049.445</v>
      </c>
      <c r="D23" s="50">
        <f t="shared" si="0"/>
        <v>42.860999999999997</v>
      </c>
      <c r="E23" s="50">
        <f t="shared" si="6"/>
        <v>338.822429021044</v>
      </c>
      <c r="F23" s="50">
        <f t="shared" si="2"/>
        <v>381.68400000000003</v>
      </c>
      <c r="G23" s="50">
        <f t="shared" si="5"/>
        <v>18710.623</v>
      </c>
      <c r="K23" s="35"/>
      <c r="L23" s="35"/>
      <c r="M23" s="37"/>
    </row>
    <row r="24" spans="1:13" x14ac:dyDescent="0.25">
      <c r="A24" s="48">
        <f t="shared" si="3"/>
        <v>44805</v>
      </c>
      <c r="B24" s="49">
        <v>9</v>
      </c>
      <c r="C24" s="20">
        <f t="shared" si="1"/>
        <v>18710.623</v>
      </c>
      <c r="D24" s="50">
        <f t="shared" si="0"/>
        <v>42.098999999999997</v>
      </c>
      <c r="E24" s="50">
        <f t="shared" si="6"/>
        <v>339.58477948634129</v>
      </c>
      <c r="F24" s="50">
        <f t="shared" si="2"/>
        <v>381.68400000000003</v>
      </c>
      <c r="G24" s="50">
        <f t="shared" si="5"/>
        <v>18371.038</v>
      </c>
      <c r="K24" s="35"/>
      <c r="L24" s="35"/>
      <c r="M24" s="37"/>
    </row>
    <row r="25" spans="1:13" x14ac:dyDescent="0.25">
      <c r="A25" s="48">
        <f t="shared" si="3"/>
        <v>44835</v>
      </c>
      <c r="B25" s="49">
        <v>10</v>
      </c>
      <c r="C25" s="20">
        <f t="shared" si="1"/>
        <v>18371.038</v>
      </c>
      <c r="D25" s="50">
        <f t="shared" si="0"/>
        <v>41.335000000000001</v>
      </c>
      <c r="E25" s="50">
        <f t="shared" si="6"/>
        <v>340.34884524018554</v>
      </c>
      <c r="F25" s="50">
        <f t="shared" si="2"/>
        <v>381.68400000000003</v>
      </c>
      <c r="G25" s="50">
        <f t="shared" si="5"/>
        <v>18030.688999999998</v>
      </c>
    </row>
    <row r="26" spans="1:13" x14ac:dyDescent="0.25">
      <c r="A26" s="48">
        <f t="shared" si="3"/>
        <v>44866</v>
      </c>
      <c r="B26" s="49">
        <v>11</v>
      </c>
      <c r="C26" s="20">
        <f t="shared" si="1"/>
        <v>18030.688999999998</v>
      </c>
      <c r="D26" s="50">
        <f t="shared" si="0"/>
        <v>40.569000000000003</v>
      </c>
      <c r="E26" s="50">
        <f t="shared" si="6"/>
        <v>341.11463014197597</v>
      </c>
      <c r="F26" s="50">
        <f t="shared" si="2"/>
        <v>381.68400000000003</v>
      </c>
      <c r="G26" s="50">
        <f t="shared" si="5"/>
        <v>17689.574000000001</v>
      </c>
    </row>
    <row r="27" spans="1:13" x14ac:dyDescent="0.25">
      <c r="A27" s="48">
        <f t="shared" si="3"/>
        <v>44896</v>
      </c>
      <c r="B27" s="49">
        <v>12</v>
      </c>
      <c r="C27" s="20">
        <f t="shared" si="1"/>
        <v>17689.574000000001</v>
      </c>
      <c r="D27" s="50">
        <f t="shared" si="0"/>
        <v>39.802</v>
      </c>
      <c r="E27" s="50">
        <f t="shared" si="6"/>
        <v>341.88213805979541</v>
      </c>
      <c r="F27" s="50">
        <f t="shared" si="2"/>
        <v>381.68400000000003</v>
      </c>
      <c r="G27" s="50">
        <f t="shared" si="5"/>
        <v>17347.691999999999</v>
      </c>
    </row>
    <row r="28" spans="1:13" x14ac:dyDescent="0.25">
      <c r="A28" s="48">
        <f t="shared" si="3"/>
        <v>44927</v>
      </c>
      <c r="B28" s="49">
        <v>13</v>
      </c>
      <c r="C28" s="20">
        <f t="shared" si="1"/>
        <v>17347.691999999999</v>
      </c>
      <c r="D28" s="50">
        <f t="shared" si="0"/>
        <v>39.031999999999996</v>
      </c>
      <c r="E28" s="50">
        <f t="shared" si="6"/>
        <v>342.65137287043001</v>
      </c>
      <c r="F28" s="50">
        <f t="shared" si="2"/>
        <v>381.68400000000003</v>
      </c>
      <c r="G28" s="50">
        <f t="shared" si="5"/>
        <v>17005.041000000001</v>
      </c>
    </row>
    <row r="29" spans="1:13" x14ac:dyDescent="0.25">
      <c r="A29" s="48">
        <f t="shared" si="3"/>
        <v>44958</v>
      </c>
      <c r="B29" s="49">
        <v>14</v>
      </c>
      <c r="C29" s="20">
        <f t="shared" si="1"/>
        <v>17005.041000000001</v>
      </c>
      <c r="D29" s="50">
        <f t="shared" si="0"/>
        <v>38.261000000000003</v>
      </c>
      <c r="E29" s="50">
        <f t="shared" si="6"/>
        <v>343.42233845938841</v>
      </c>
      <c r="F29" s="50">
        <f t="shared" si="2"/>
        <v>381.68400000000003</v>
      </c>
      <c r="G29" s="50">
        <f t="shared" si="5"/>
        <v>16661.618999999999</v>
      </c>
    </row>
    <row r="30" spans="1:13" x14ac:dyDescent="0.25">
      <c r="A30" s="48">
        <f t="shared" si="3"/>
        <v>44986</v>
      </c>
      <c r="B30" s="49">
        <v>15</v>
      </c>
      <c r="C30" s="20">
        <f t="shared" si="1"/>
        <v>16661.618999999999</v>
      </c>
      <c r="D30" s="50">
        <f t="shared" si="0"/>
        <v>37.488999999999997</v>
      </c>
      <c r="E30" s="50">
        <f t="shared" si="6"/>
        <v>344.19503872092207</v>
      </c>
      <c r="F30" s="50">
        <f t="shared" si="2"/>
        <v>381.68400000000003</v>
      </c>
      <c r="G30" s="50">
        <f t="shared" si="5"/>
        <v>16317.424000000001</v>
      </c>
    </row>
    <row r="31" spans="1:13" x14ac:dyDescent="0.25">
      <c r="A31" s="48">
        <f t="shared" si="3"/>
        <v>45017</v>
      </c>
      <c r="B31" s="49">
        <v>16</v>
      </c>
      <c r="C31" s="20">
        <f t="shared" si="1"/>
        <v>16317.424000000001</v>
      </c>
      <c r="D31" s="50">
        <f t="shared" si="0"/>
        <v>36.713999999999999</v>
      </c>
      <c r="E31" s="50">
        <f t="shared" si="6"/>
        <v>344.9694775580441</v>
      </c>
      <c r="F31" s="50">
        <f t="shared" si="2"/>
        <v>381.68400000000003</v>
      </c>
      <c r="G31" s="50">
        <f t="shared" si="5"/>
        <v>15972.455</v>
      </c>
    </row>
    <row r="32" spans="1:13" x14ac:dyDescent="0.25">
      <c r="A32" s="48">
        <f t="shared" si="3"/>
        <v>45047</v>
      </c>
      <c r="B32" s="49">
        <v>17</v>
      </c>
      <c r="C32" s="20">
        <f t="shared" si="1"/>
        <v>15972.455</v>
      </c>
      <c r="D32" s="50">
        <f t="shared" si="0"/>
        <v>35.938000000000002</v>
      </c>
      <c r="E32" s="50">
        <f t="shared" si="6"/>
        <v>345.74565888254972</v>
      </c>
      <c r="F32" s="50">
        <f t="shared" si="2"/>
        <v>381.68400000000003</v>
      </c>
      <c r="G32" s="50">
        <f t="shared" si="5"/>
        <v>15626.709000000001</v>
      </c>
    </row>
    <row r="33" spans="1:7" x14ac:dyDescent="0.25">
      <c r="A33" s="48">
        <f t="shared" si="3"/>
        <v>45078</v>
      </c>
      <c r="B33" s="49">
        <v>18</v>
      </c>
      <c r="C33" s="20">
        <f t="shared" si="1"/>
        <v>15626.709000000001</v>
      </c>
      <c r="D33" s="50">
        <f t="shared" si="0"/>
        <v>35.159999999999997</v>
      </c>
      <c r="E33" s="50">
        <f t="shared" si="6"/>
        <v>346.52358661503553</v>
      </c>
      <c r="F33" s="50">
        <f t="shared" si="2"/>
        <v>381.68400000000003</v>
      </c>
      <c r="G33" s="50">
        <f t="shared" si="5"/>
        <v>15280.184999999999</v>
      </c>
    </row>
    <row r="34" spans="1:7" x14ac:dyDescent="0.25">
      <c r="A34" s="48">
        <f t="shared" si="3"/>
        <v>45108</v>
      </c>
      <c r="B34" s="49">
        <v>19</v>
      </c>
      <c r="C34" s="20">
        <f t="shared" si="1"/>
        <v>15280.184999999999</v>
      </c>
      <c r="D34" s="50">
        <f t="shared" si="0"/>
        <v>34.380000000000003</v>
      </c>
      <c r="E34" s="50">
        <f t="shared" si="6"/>
        <v>347.30326468491927</v>
      </c>
      <c r="F34" s="50">
        <f t="shared" si="2"/>
        <v>381.68400000000003</v>
      </c>
      <c r="G34" s="50">
        <f t="shared" si="5"/>
        <v>14932.882</v>
      </c>
    </row>
    <row r="35" spans="1:7" x14ac:dyDescent="0.25">
      <c r="A35" s="48">
        <f t="shared" si="3"/>
        <v>45139</v>
      </c>
      <c r="B35" s="49">
        <v>20</v>
      </c>
      <c r="C35" s="20">
        <f t="shared" si="1"/>
        <v>14932.882</v>
      </c>
      <c r="D35" s="50">
        <f t="shared" si="0"/>
        <v>33.598999999999997</v>
      </c>
      <c r="E35" s="50">
        <f t="shared" si="6"/>
        <v>348.08469703046035</v>
      </c>
      <c r="F35" s="50">
        <f t="shared" si="2"/>
        <v>381.68400000000003</v>
      </c>
      <c r="G35" s="50">
        <f t="shared" si="5"/>
        <v>14584.797</v>
      </c>
    </row>
    <row r="36" spans="1:7" x14ac:dyDescent="0.25">
      <c r="A36" s="48">
        <f t="shared" si="3"/>
        <v>45170</v>
      </c>
      <c r="B36" s="49">
        <v>21</v>
      </c>
      <c r="C36" s="20">
        <f t="shared" si="1"/>
        <v>14584.797</v>
      </c>
      <c r="D36" s="50">
        <f t="shared" si="0"/>
        <v>32.816000000000003</v>
      </c>
      <c r="E36" s="50">
        <f t="shared" si="6"/>
        <v>348.86788759877891</v>
      </c>
      <c r="F36" s="50">
        <f t="shared" si="2"/>
        <v>381.68400000000003</v>
      </c>
      <c r="G36" s="50">
        <f t="shared" si="5"/>
        <v>14235.929</v>
      </c>
    </row>
    <row r="37" spans="1:7" x14ac:dyDescent="0.25">
      <c r="A37" s="48">
        <f t="shared" si="3"/>
        <v>45200</v>
      </c>
      <c r="B37" s="49">
        <v>22</v>
      </c>
      <c r="C37" s="20">
        <f t="shared" si="1"/>
        <v>14235.929</v>
      </c>
      <c r="D37" s="50">
        <f t="shared" si="0"/>
        <v>32.030999999999999</v>
      </c>
      <c r="E37" s="50">
        <f t="shared" si="6"/>
        <v>349.65284034587614</v>
      </c>
      <c r="F37" s="50">
        <f t="shared" si="2"/>
        <v>381.68400000000003</v>
      </c>
      <c r="G37" s="50">
        <f t="shared" si="5"/>
        <v>13886.276</v>
      </c>
    </row>
    <row r="38" spans="1:7" x14ac:dyDescent="0.25">
      <c r="A38" s="48">
        <f t="shared" si="3"/>
        <v>45231</v>
      </c>
      <c r="B38" s="49">
        <v>23</v>
      </c>
      <c r="C38" s="20">
        <f t="shared" si="1"/>
        <v>13886.276</v>
      </c>
      <c r="D38" s="50">
        <f t="shared" si="0"/>
        <v>31.244</v>
      </c>
      <c r="E38" s="50">
        <f t="shared" si="6"/>
        <v>350.43955923665442</v>
      </c>
      <c r="F38" s="50">
        <f t="shared" si="2"/>
        <v>381.68400000000003</v>
      </c>
      <c r="G38" s="50">
        <f t="shared" si="5"/>
        <v>13535.835999999999</v>
      </c>
    </row>
    <row r="39" spans="1:7" x14ac:dyDescent="0.25">
      <c r="A39" s="48">
        <f t="shared" si="3"/>
        <v>45261</v>
      </c>
      <c r="B39" s="49">
        <v>24</v>
      </c>
      <c r="C39" s="20">
        <f t="shared" si="1"/>
        <v>13535.835999999999</v>
      </c>
      <c r="D39" s="50">
        <f t="shared" si="0"/>
        <v>30.456</v>
      </c>
      <c r="E39" s="50">
        <f t="shared" si="6"/>
        <v>351.22804824493687</v>
      </c>
      <c r="F39" s="50">
        <f t="shared" si="2"/>
        <v>381.68400000000003</v>
      </c>
      <c r="G39" s="50">
        <f t="shared" si="5"/>
        <v>13184.608</v>
      </c>
    </row>
    <row r="40" spans="1:7" x14ac:dyDescent="0.25">
      <c r="A40" s="48">
        <f t="shared" si="3"/>
        <v>45292</v>
      </c>
      <c r="B40" s="49">
        <v>25</v>
      </c>
      <c r="C40" s="20">
        <f t="shared" si="1"/>
        <v>13184.608</v>
      </c>
      <c r="D40" s="50">
        <f t="shared" si="0"/>
        <v>29.664999999999999</v>
      </c>
      <c r="E40" s="50">
        <f t="shared" si="6"/>
        <v>352.018311353488</v>
      </c>
      <c r="F40" s="50">
        <f t="shared" si="2"/>
        <v>381.68400000000003</v>
      </c>
      <c r="G40" s="50">
        <f t="shared" si="5"/>
        <v>12832.59</v>
      </c>
    </row>
    <row r="41" spans="1:7" x14ac:dyDescent="0.25">
      <c r="A41" s="48">
        <f t="shared" si="3"/>
        <v>45323</v>
      </c>
      <c r="B41" s="49">
        <v>26</v>
      </c>
      <c r="C41" s="20">
        <f t="shared" si="1"/>
        <v>12832.59</v>
      </c>
      <c r="D41" s="50">
        <f t="shared" si="0"/>
        <v>28.873000000000001</v>
      </c>
      <c r="E41" s="50">
        <f t="shared" si="6"/>
        <v>352.81035255403333</v>
      </c>
      <c r="F41" s="50">
        <f t="shared" si="2"/>
        <v>381.68400000000003</v>
      </c>
      <c r="G41" s="50">
        <f t="shared" si="5"/>
        <v>12479.78</v>
      </c>
    </row>
    <row r="42" spans="1:7" x14ac:dyDescent="0.25">
      <c r="A42" s="48">
        <f t="shared" si="3"/>
        <v>45352</v>
      </c>
      <c r="B42" s="49">
        <v>27</v>
      </c>
      <c r="C42" s="20">
        <f t="shared" si="1"/>
        <v>12479.78</v>
      </c>
      <c r="D42" s="50">
        <f t="shared" si="0"/>
        <v>28.08</v>
      </c>
      <c r="E42" s="50">
        <f t="shared" si="6"/>
        <v>353.60417584727986</v>
      </c>
      <c r="F42" s="50">
        <f t="shared" si="2"/>
        <v>381.68400000000003</v>
      </c>
      <c r="G42" s="50">
        <f t="shared" si="5"/>
        <v>12126.175999999999</v>
      </c>
    </row>
    <row r="43" spans="1:7" x14ac:dyDescent="0.25">
      <c r="A43" s="48">
        <f t="shared" si="3"/>
        <v>45383</v>
      </c>
      <c r="B43" s="49">
        <v>28</v>
      </c>
      <c r="C43" s="20">
        <f t="shared" si="1"/>
        <v>12126.175999999999</v>
      </c>
      <c r="D43" s="50">
        <f t="shared" si="0"/>
        <v>27.283999999999999</v>
      </c>
      <c r="E43" s="50">
        <f t="shared" si="6"/>
        <v>354.39978524293628</v>
      </c>
      <c r="F43" s="50">
        <f t="shared" si="2"/>
        <v>381.68400000000003</v>
      </c>
      <c r="G43" s="50">
        <f t="shared" si="5"/>
        <v>11771.776</v>
      </c>
    </row>
    <row r="44" spans="1:7" x14ac:dyDescent="0.25">
      <c r="A44" s="48">
        <f t="shared" si="3"/>
        <v>45413</v>
      </c>
      <c r="B44" s="49">
        <v>29</v>
      </c>
      <c r="C44" s="20">
        <f t="shared" si="1"/>
        <v>11771.776</v>
      </c>
      <c r="D44" s="50">
        <f t="shared" si="0"/>
        <v>26.486000000000001</v>
      </c>
      <c r="E44" s="50">
        <f t="shared" si="6"/>
        <v>355.19718475973281</v>
      </c>
      <c r="F44" s="50">
        <f t="shared" si="2"/>
        <v>381.68400000000003</v>
      </c>
      <c r="G44" s="50">
        <f t="shared" si="5"/>
        <v>11416.579</v>
      </c>
    </row>
    <row r="45" spans="1:7" x14ac:dyDescent="0.25">
      <c r="A45" s="48">
        <f t="shared" si="3"/>
        <v>45444</v>
      </c>
      <c r="B45" s="49">
        <v>30</v>
      </c>
      <c r="C45" s="20">
        <f t="shared" si="1"/>
        <v>11416.579</v>
      </c>
      <c r="D45" s="50">
        <f t="shared" si="0"/>
        <v>25.687000000000001</v>
      </c>
      <c r="E45" s="50">
        <f t="shared" si="6"/>
        <v>355.99637842544229</v>
      </c>
      <c r="F45" s="50">
        <f t="shared" si="2"/>
        <v>381.68400000000003</v>
      </c>
      <c r="G45" s="50">
        <f t="shared" si="5"/>
        <v>11060.583000000001</v>
      </c>
    </row>
    <row r="46" spans="1:7" x14ac:dyDescent="0.25">
      <c r="A46" s="48">
        <f t="shared" si="3"/>
        <v>45474</v>
      </c>
      <c r="B46" s="49">
        <v>31</v>
      </c>
      <c r="C46" s="20">
        <f t="shared" si="1"/>
        <v>11060.583000000001</v>
      </c>
      <c r="D46" s="50">
        <f t="shared" si="0"/>
        <v>24.885999999999999</v>
      </c>
      <c r="E46" s="50">
        <f t="shared" si="6"/>
        <v>356.79737027689953</v>
      </c>
      <c r="F46" s="50">
        <f t="shared" si="2"/>
        <v>381.68400000000003</v>
      </c>
      <c r="G46" s="50">
        <f t="shared" si="5"/>
        <v>10703.786</v>
      </c>
    </row>
    <row r="47" spans="1:7" x14ac:dyDescent="0.25">
      <c r="A47" s="48">
        <f t="shared" si="3"/>
        <v>45505</v>
      </c>
      <c r="B47" s="49">
        <v>32</v>
      </c>
      <c r="C47" s="20">
        <f t="shared" si="1"/>
        <v>10703.786</v>
      </c>
      <c r="D47" s="50">
        <f t="shared" si="0"/>
        <v>24.084</v>
      </c>
      <c r="E47" s="50">
        <f t="shared" si="6"/>
        <v>357.60016436002257</v>
      </c>
      <c r="F47" s="50">
        <f t="shared" si="2"/>
        <v>381.68400000000003</v>
      </c>
      <c r="G47" s="50">
        <f t="shared" si="5"/>
        <v>10346.186</v>
      </c>
    </row>
    <row r="48" spans="1:7" x14ac:dyDescent="0.25">
      <c r="A48" s="48">
        <f t="shared" si="3"/>
        <v>45536</v>
      </c>
      <c r="B48" s="49">
        <v>33</v>
      </c>
      <c r="C48" s="20">
        <f t="shared" ref="C48:C54" si="7">G47</f>
        <v>10346.186</v>
      </c>
      <c r="D48" s="50">
        <f t="shared" ref="D48:D54" si="8">ROUND(C48*$E$12/12,3)</f>
        <v>23.279</v>
      </c>
      <c r="E48" s="50">
        <f t="shared" ref="E48:E54" si="9">PPMT($E$12/12,B48,$E$7,-$E$10,$E$11,0)</f>
        <v>358.40476472983255</v>
      </c>
      <c r="F48" s="50">
        <f t="shared" si="2"/>
        <v>381.68400000000003</v>
      </c>
      <c r="G48" s="50">
        <f t="shared" ref="G48:G54" si="10">ROUND(C48-E48,3)</f>
        <v>9987.7810000000009</v>
      </c>
    </row>
    <row r="49" spans="1:7" x14ac:dyDescent="0.25">
      <c r="A49" s="48">
        <f t="shared" si="3"/>
        <v>45566</v>
      </c>
      <c r="B49" s="49">
        <v>34</v>
      </c>
      <c r="C49" s="20">
        <f t="shared" si="7"/>
        <v>9987.7810000000009</v>
      </c>
      <c r="D49" s="50">
        <f t="shared" si="8"/>
        <v>22.472999999999999</v>
      </c>
      <c r="E49" s="50">
        <f t="shared" si="9"/>
        <v>359.21117545047474</v>
      </c>
      <c r="F49" s="50">
        <f t="shared" si="2"/>
        <v>381.68400000000003</v>
      </c>
      <c r="G49" s="50">
        <f t="shared" si="10"/>
        <v>9628.57</v>
      </c>
    </row>
    <row r="50" spans="1:7" x14ac:dyDescent="0.25">
      <c r="A50" s="48">
        <f t="shared" si="3"/>
        <v>45597</v>
      </c>
      <c r="B50" s="49">
        <v>35</v>
      </c>
      <c r="C50" s="20">
        <f t="shared" si="7"/>
        <v>9628.57</v>
      </c>
      <c r="D50" s="50">
        <f t="shared" si="8"/>
        <v>21.664000000000001</v>
      </c>
      <c r="E50" s="50">
        <f t="shared" si="9"/>
        <v>360.01940059523832</v>
      </c>
      <c r="F50" s="50">
        <f t="shared" si="2"/>
        <v>381.68400000000003</v>
      </c>
      <c r="G50" s="50">
        <f t="shared" si="10"/>
        <v>9268.5509999999995</v>
      </c>
    </row>
    <row r="51" spans="1:7" x14ac:dyDescent="0.25">
      <c r="A51" s="48">
        <f t="shared" si="3"/>
        <v>45627</v>
      </c>
      <c r="B51" s="49">
        <v>36</v>
      </c>
      <c r="C51" s="20">
        <f t="shared" si="7"/>
        <v>9268.5509999999995</v>
      </c>
      <c r="D51" s="50">
        <f t="shared" si="8"/>
        <v>20.853999999999999</v>
      </c>
      <c r="E51" s="50">
        <f t="shared" si="9"/>
        <v>360.82944424657757</v>
      </c>
      <c r="F51" s="50">
        <f t="shared" si="2"/>
        <v>381.68400000000003</v>
      </c>
      <c r="G51" s="50">
        <f t="shared" si="10"/>
        <v>8907.7219999999998</v>
      </c>
    </row>
    <row r="52" spans="1:7" x14ac:dyDescent="0.25">
      <c r="A52" s="48">
        <f t="shared" si="3"/>
        <v>45658</v>
      </c>
      <c r="B52" s="49">
        <v>37</v>
      </c>
      <c r="C52" s="20">
        <f t="shared" si="7"/>
        <v>8907.7219999999998</v>
      </c>
      <c r="D52" s="50">
        <f t="shared" si="8"/>
        <v>20.042000000000002</v>
      </c>
      <c r="E52" s="50">
        <f t="shared" si="9"/>
        <v>361.64131049613235</v>
      </c>
      <c r="F52" s="50">
        <f t="shared" si="2"/>
        <v>381.68400000000003</v>
      </c>
      <c r="G52" s="50">
        <f t="shared" si="10"/>
        <v>8546.0810000000001</v>
      </c>
    </row>
    <row r="53" spans="1:7" x14ac:dyDescent="0.25">
      <c r="A53" s="48">
        <f t="shared" si="3"/>
        <v>45689</v>
      </c>
      <c r="B53" s="49">
        <v>38</v>
      </c>
      <c r="C53" s="20">
        <f t="shared" si="7"/>
        <v>8546.0810000000001</v>
      </c>
      <c r="D53" s="50">
        <f t="shared" si="8"/>
        <v>19.228999999999999</v>
      </c>
      <c r="E53" s="50">
        <f t="shared" si="9"/>
        <v>362.45500344474868</v>
      </c>
      <c r="F53" s="50">
        <f t="shared" si="2"/>
        <v>381.68400000000003</v>
      </c>
      <c r="G53" s="50">
        <f t="shared" si="10"/>
        <v>8183.6260000000002</v>
      </c>
    </row>
    <row r="54" spans="1:7" x14ac:dyDescent="0.25">
      <c r="A54" s="48">
        <f t="shared" si="3"/>
        <v>45717</v>
      </c>
      <c r="B54" s="49">
        <v>39</v>
      </c>
      <c r="C54" s="20">
        <f t="shared" si="7"/>
        <v>8183.6260000000002</v>
      </c>
      <c r="D54" s="50">
        <f t="shared" si="8"/>
        <v>18.413</v>
      </c>
      <c r="E54" s="50">
        <f t="shared" si="9"/>
        <v>363.27052720249935</v>
      </c>
      <c r="F54" s="50">
        <f t="shared" si="2"/>
        <v>381.68400000000003</v>
      </c>
      <c r="G54" s="50">
        <f t="shared" si="10"/>
        <v>7820.3549999999996</v>
      </c>
    </row>
    <row r="55" spans="1:7" x14ac:dyDescent="0.25">
      <c r="A55" s="48">
        <f t="shared" si="3"/>
        <v>45748</v>
      </c>
      <c r="B55" s="49">
        <v>40</v>
      </c>
      <c r="C55" s="20">
        <f t="shared" ref="C55:C75" si="11">G54</f>
        <v>7820.3549999999996</v>
      </c>
      <c r="D55" s="50">
        <f t="shared" ref="D55:D75" si="12">ROUND(C55*$E$12/12,3)</f>
        <v>17.596</v>
      </c>
      <c r="E55" s="50">
        <f t="shared" ref="E55:E75" si="13">PPMT($E$12/12,B55,$E$7,-$E$10,$E$11,0)</f>
        <v>364.08788588870493</v>
      </c>
      <c r="F55" s="50">
        <f t="shared" si="2"/>
        <v>381.68400000000003</v>
      </c>
      <c r="G55" s="50">
        <f t="shared" ref="G55:G75" si="14">ROUND(C55-E55,3)</f>
        <v>7456.2669999999998</v>
      </c>
    </row>
    <row r="56" spans="1:7" x14ac:dyDescent="0.25">
      <c r="A56" s="48">
        <f t="shared" si="3"/>
        <v>45778</v>
      </c>
      <c r="B56" s="49">
        <v>41</v>
      </c>
      <c r="C56" s="20">
        <f t="shared" si="11"/>
        <v>7456.2669999999998</v>
      </c>
      <c r="D56" s="50">
        <f t="shared" si="12"/>
        <v>16.777000000000001</v>
      </c>
      <c r="E56" s="50">
        <f t="shared" si="13"/>
        <v>364.90708363195461</v>
      </c>
      <c r="F56" s="50">
        <f t="shared" si="2"/>
        <v>381.68400000000003</v>
      </c>
      <c r="G56" s="50">
        <f t="shared" si="14"/>
        <v>7091.36</v>
      </c>
    </row>
    <row r="57" spans="1:7" x14ac:dyDescent="0.25">
      <c r="A57" s="48">
        <f t="shared" si="3"/>
        <v>45809</v>
      </c>
      <c r="B57" s="49">
        <v>42</v>
      </c>
      <c r="C57" s="20">
        <f t="shared" si="11"/>
        <v>7091.36</v>
      </c>
      <c r="D57" s="50">
        <f t="shared" si="12"/>
        <v>15.956</v>
      </c>
      <c r="E57" s="50">
        <f t="shared" si="13"/>
        <v>365.72812457012645</v>
      </c>
      <c r="F57" s="50">
        <f t="shared" si="2"/>
        <v>381.68400000000003</v>
      </c>
      <c r="G57" s="50">
        <f t="shared" si="14"/>
        <v>6725.6319999999996</v>
      </c>
    </row>
    <row r="58" spans="1:7" x14ac:dyDescent="0.25">
      <c r="A58" s="48">
        <f t="shared" si="3"/>
        <v>45839</v>
      </c>
      <c r="B58" s="49">
        <v>43</v>
      </c>
      <c r="C58" s="20">
        <f t="shared" si="11"/>
        <v>6725.6319999999996</v>
      </c>
      <c r="D58" s="50">
        <f t="shared" si="12"/>
        <v>15.132999999999999</v>
      </c>
      <c r="E58" s="50">
        <f t="shared" si="13"/>
        <v>366.55101285040922</v>
      </c>
      <c r="F58" s="50">
        <f t="shared" si="2"/>
        <v>381.68400000000003</v>
      </c>
      <c r="G58" s="50">
        <f t="shared" si="14"/>
        <v>6359.0810000000001</v>
      </c>
    </row>
    <row r="59" spans="1:7" x14ac:dyDescent="0.25">
      <c r="A59" s="48">
        <f t="shared" si="3"/>
        <v>45870</v>
      </c>
      <c r="B59" s="49">
        <v>44</v>
      </c>
      <c r="C59" s="20">
        <f t="shared" si="11"/>
        <v>6359.0810000000001</v>
      </c>
      <c r="D59" s="50">
        <f t="shared" si="12"/>
        <v>14.308</v>
      </c>
      <c r="E59" s="50">
        <f t="shared" si="13"/>
        <v>367.37575262932268</v>
      </c>
      <c r="F59" s="50">
        <f t="shared" si="2"/>
        <v>381.68400000000003</v>
      </c>
      <c r="G59" s="50">
        <f t="shared" si="14"/>
        <v>5991.7049999999999</v>
      </c>
    </row>
    <row r="60" spans="1:7" x14ac:dyDescent="0.25">
      <c r="A60" s="48">
        <f t="shared" si="3"/>
        <v>45901</v>
      </c>
      <c r="B60" s="49">
        <v>45</v>
      </c>
      <c r="C60" s="20">
        <f t="shared" si="11"/>
        <v>5991.7049999999999</v>
      </c>
      <c r="D60" s="50">
        <f t="shared" si="12"/>
        <v>13.481</v>
      </c>
      <c r="E60" s="50">
        <f t="shared" si="13"/>
        <v>368.20234807273863</v>
      </c>
      <c r="F60" s="50">
        <f t="shared" si="2"/>
        <v>381.68400000000003</v>
      </c>
      <c r="G60" s="50">
        <f t="shared" si="14"/>
        <v>5623.5029999999997</v>
      </c>
    </row>
    <row r="61" spans="1:7" x14ac:dyDescent="0.25">
      <c r="A61" s="48">
        <f t="shared" si="3"/>
        <v>45931</v>
      </c>
      <c r="B61" s="49">
        <v>46</v>
      </c>
      <c r="C61" s="20">
        <f t="shared" si="11"/>
        <v>5623.5029999999997</v>
      </c>
      <c r="D61" s="50">
        <f t="shared" si="12"/>
        <v>12.653</v>
      </c>
      <c r="E61" s="50">
        <f t="shared" si="13"/>
        <v>369.03080335590232</v>
      </c>
      <c r="F61" s="50">
        <f t="shared" si="2"/>
        <v>381.68400000000003</v>
      </c>
      <c r="G61" s="50">
        <f t="shared" si="14"/>
        <v>5254.4719999999998</v>
      </c>
    </row>
    <row r="62" spans="1:7" x14ac:dyDescent="0.25">
      <c r="A62" s="48">
        <f t="shared" si="3"/>
        <v>45962</v>
      </c>
      <c r="B62" s="49">
        <v>47</v>
      </c>
      <c r="C62" s="20">
        <f t="shared" si="11"/>
        <v>5254.4719999999998</v>
      </c>
      <c r="D62" s="50">
        <f t="shared" si="12"/>
        <v>11.823</v>
      </c>
      <c r="E62" s="50">
        <f t="shared" si="13"/>
        <v>369.8611226634531</v>
      </c>
      <c r="F62" s="50">
        <f t="shared" si="2"/>
        <v>381.68400000000003</v>
      </c>
      <c r="G62" s="50">
        <f t="shared" si="14"/>
        <v>4884.6109999999999</v>
      </c>
    </row>
    <row r="63" spans="1:7" x14ac:dyDescent="0.25">
      <c r="A63" s="48">
        <f t="shared" si="3"/>
        <v>45992</v>
      </c>
      <c r="B63" s="49">
        <v>48</v>
      </c>
      <c r="C63" s="20">
        <f t="shared" si="11"/>
        <v>4884.6109999999999</v>
      </c>
      <c r="D63" s="50">
        <f t="shared" si="12"/>
        <v>10.99</v>
      </c>
      <c r="E63" s="50">
        <f t="shared" si="13"/>
        <v>370.69331018944587</v>
      </c>
      <c r="F63" s="50">
        <f t="shared" si="2"/>
        <v>381.68400000000003</v>
      </c>
      <c r="G63" s="50">
        <f t="shared" si="14"/>
        <v>4513.9179999999997</v>
      </c>
    </row>
    <row r="64" spans="1:7" x14ac:dyDescent="0.25">
      <c r="A64" s="48">
        <f t="shared" si="3"/>
        <v>46023</v>
      </c>
      <c r="B64" s="49">
        <v>49</v>
      </c>
      <c r="C64" s="20">
        <f t="shared" si="11"/>
        <v>4513.9179999999997</v>
      </c>
      <c r="D64" s="50">
        <f t="shared" si="12"/>
        <v>10.156000000000001</v>
      </c>
      <c r="E64" s="50">
        <f t="shared" si="13"/>
        <v>371.52737013737209</v>
      </c>
      <c r="F64" s="50">
        <f t="shared" si="2"/>
        <v>381.68400000000003</v>
      </c>
      <c r="G64" s="50">
        <f t="shared" si="14"/>
        <v>4142.3909999999996</v>
      </c>
    </row>
    <row r="65" spans="1:7" x14ac:dyDescent="0.25">
      <c r="A65" s="48">
        <f t="shared" si="3"/>
        <v>46054</v>
      </c>
      <c r="B65" s="49">
        <v>50</v>
      </c>
      <c r="C65" s="20">
        <f t="shared" si="11"/>
        <v>4142.3909999999996</v>
      </c>
      <c r="D65" s="50">
        <f t="shared" si="12"/>
        <v>9.32</v>
      </c>
      <c r="E65" s="50">
        <f t="shared" si="13"/>
        <v>372.36330672018119</v>
      </c>
      <c r="F65" s="50">
        <f t="shared" si="2"/>
        <v>381.68400000000003</v>
      </c>
      <c r="G65" s="50">
        <f t="shared" si="14"/>
        <v>3770.0279999999998</v>
      </c>
    </row>
    <row r="66" spans="1:7" x14ac:dyDescent="0.25">
      <c r="A66" s="48">
        <f t="shared" si="3"/>
        <v>46082</v>
      </c>
      <c r="B66" s="49">
        <v>51</v>
      </c>
      <c r="C66" s="20">
        <f t="shared" si="11"/>
        <v>3770.0279999999998</v>
      </c>
      <c r="D66" s="50">
        <f t="shared" si="12"/>
        <v>8.4830000000000005</v>
      </c>
      <c r="E66" s="50">
        <f t="shared" si="13"/>
        <v>373.20112416030162</v>
      </c>
      <c r="F66" s="50">
        <f t="shared" si="2"/>
        <v>381.68400000000003</v>
      </c>
      <c r="G66" s="50">
        <f t="shared" si="14"/>
        <v>3396.8270000000002</v>
      </c>
    </row>
    <row r="67" spans="1:7" x14ac:dyDescent="0.25">
      <c r="A67" s="48">
        <f t="shared" si="3"/>
        <v>46113</v>
      </c>
      <c r="B67" s="49">
        <v>52</v>
      </c>
      <c r="C67" s="20">
        <f t="shared" si="11"/>
        <v>3396.8270000000002</v>
      </c>
      <c r="D67" s="50">
        <f t="shared" si="12"/>
        <v>7.6429999999999998</v>
      </c>
      <c r="E67" s="50">
        <f t="shared" si="13"/>
        <v>374.04082668966225</v>
      </c>
      <c r="F67" s="50">
        <f t="shared" si="2"/>
        <v>381.68400000000003</v>
      </c>
      <c r="G67" s="50">
        <f t="shared" si="14"/>
        <v>3022.7860000000001</v>
      </c>
    </row>
    <row r="68" spans="1:7" x14ac:dyDescent="0.25">
      <c r="A68" s="48">
        <f t="shared" si="3"/>
        <v>46143</v>
      </c>
      <c r="B68" s="49">
        <v>53</v>
      </c>
      <c r="C68" s="20">
        <f t="shared" si="11"/>
        <v>3022.7860000000001</v>
      </c>
      <c r="D68" s="50">
        <f t="shared" si="12"/>
        <v>6.8010000000000002</v>
      </c>
      <c r="E68" s="50">
        <f t="shared" si="13"/>
        <v>374.88241854971398</v>
      </c>
      <c r="F68" s="50">
        <f t="shared" si="2"/>
        <v>381.68400000000003</v>
      </c>
      <c r="G68" s="50">
        <f t="shared" si="14"/>
        <v>2647.904</v>
      </c>
    </row>
    <row r="69" spans="1:7" x14ac:dyDescent="0.25">
      <c r="A69" s="48">
        <f t="shared" si="3"/>
        <v>46174</v>
      </c>
      <c r="B69" s="49">
        <v>54</v>
      </c>
      <c r="C69" s="20">
        <f t="shared" si="11"/>
        <v>2647.904</v>
      </c>
      <c r="D69" s="50">
        <f t="shared" si="12"/>
        <v>5.9580000000000002</v>
      </c>
      <c r="E69" s="50">
        <f t="shared" si="13"/>
        <v>375.72590399145088</v>
      </c>
      <c r="F69" s="50">
        <f t="shared" si="2"/>
        <v>381.68400000000003</v>
      </c>
      <c r="G69" s="50">
        <f t="shared" si="14"/>
        <v>2272.1779999999999</v>
      </c>
    </row>
    <row r="70" spans="1:7" x14ac:dyDescent="0.25">
      <c r="A70" s="48">
        <f t="shared" si="3"/>
        <v>46204</v>
      </c>
      <c r="B70" s="49">
        <v>55</v>
      </c>
      <c r="C70" s="20">
        <f t="shared" si="11"/>
        <v>2272.1779999999999</v>
      </c>
      <c r="D70" s="50">
        <f t="shared" si="12"/>
        <v>5.1120000000000001</v>
      </c>
      <c r="E70" s="50">
        <f t="shared" si="13"/>
        <v>376.57128727543164</v>
      </c>
      <c r="F70" s="50">
        <f t="shared" si="2"/>
        <v>381.68400000000003</v>
      </c>
      <c r="G70" s="50">
        <f t="shared" si="14"/>
        <v>1895.607</v>
      </c>
    </row>
    <row r="71" spans="1:7" x14ac:dyDescent="0.25">
      <c r="A71" s="48">
        <f t="shared" si="3"/>
        <v>46235</v>
      </c>
      <c r="B71" s="49">
        <v>56</v>
      </c>
      <c r="C71" s="20">
        <f t="shared" si="11"/>
        <v>1895.607</v>
      </c>
      <c r="D71" s="50">
        <f t="shared" si="12"/>
        <v>4.2649999999999997</v>
      </c>
      <c r="E71" s="50">
        <f t="shared" si="13"/>
        <v>377.41857267180137</v>
      </c>
      <c r="F71" s="50">
        <f t="shared" si="2"/>
        <v>381.68400000000003</v>
      </c>
      <c r="G71" s="50">
        <f t="shared" si="14"/>
        <v>1518.1880000000001</v>
      </c>
    </row>
    <row r="72" spans="1:7" x14ac:dyDescent="0.25">
      <c r="A72" s="48">
        <f t="shared" si="3"/>
        <v>46266</v>
      </c>
      <c r="B72" s="49">
        <v>57</v>
      </c>
      <c r="C72" s="20">
        <f t="shared" si="11"/>
        <v>1518.1880000000001</v>
      </c>
      <c r="D72" s="50">
        <f t="shared" si="12"/>
        <v>3.4159999999999999</v>
      </c>
      <c r="E72" s="50">
        <f t="shared" si="13"/>
        <v>378.26776446031289</v>
      </c>
      <c r="F72" s="50">
        <f t="shared" si="2"/>
        <v>381.68400000000003</v>
      </c>
      <c r="G72" s="50">
        <f t="shared" si="14"/>
        <v>1139.92</v>
      </c>
    </row>
    <row r="73" spans="1:7" x14ac:dyDescent="0.25">
      <c r="A73" s="48">
        <f t="shared" si="3"/>
        <v>46296</v>
      </c>
      <c r="B73" s="49">
        <v>58</v>
      </c>
      <c r="C73" s="20">
        <f t="shared" si="11"/>
        <v>1139.92</v>
      </c>
      <c r="D73" s="50">
        <f t="shared" si="12"/>
        <v>2.5649999999999999</v>
      </c>
      <c r="E73" s="50">
        <f t="shared" si="13"/>
        <v>379.11886693034864</v>
      </c>
      <c r="F73" s="50">
        <f t="shared" si="2"/>
        <v>381.68400000000003</v>
      </c>
      <c r="G73" s="50">
        <f t="shared" si="14"/>
        <v>760.80100000000004</v>
      </c>
    </row>
    <row r="74" spans="1:7" x14ac:dyDescent="0.25">
      <c r="A74" s="48">
        <f t="shared" si="3"/>
        <v>46327</v>
      </c>
      <c r="B74" s="49">
        <v>59</v>
      </c>
      <c r="C74" s="20">
        <f t="shared" si="11"/>
        <v>760.80100000000004</v>
      </c>
      <c r="D74" s="50">
        <f t="shared" si="12"/>
        <v>1.712</v>
      </c>
      <c r="E74" s="50">
        <f t="shared" si="13"/>
        <v>379.9718843809419</v>
      </c>
      <c r="F74" s="50">
        <f t="shared" si="2"/>
        <v>381.68400000000003</v>
      </c>
      <c r="G74" s="50">
        <f t="shared" si="14"/>
        <v>380.82900000000001</v>
      </c>
    </row>
    <row r="75" spans="1:7" x14ac:dyDescent="0.25">
      <c r="A75" s="48">
        <f t="shared" si="3"/>
        <v>46357</v>
      </c>
      <c r="B75" s="49">
        <v>60</v>
      </c>
      <c r="C75" s="20">
        <f t="shared" si="11"/>
        <v>380.82900000000001</v>
      </c>
      <c r="D75" s="50">
        <f t="shared" si="12"/>
        <v>0.85699999999999998</v>
      </c>
      <c r="E75" s="50">
        <f t="shared" si="13"/>
        <v>380.82682112079902</v>
      </c>
      <c r="F75" s="50">
        <f t="shared" si="2"/>
        <v>381.68400000000003</v>
      </c>
      <c r="G75" s="50">
        <f t="shared" si="14"/>
        <v>2E-3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04C26-BD99-4FA9-A2D1-D9D5543A0702}">
  <dimension ref="A1:M75"/>
  <sheetViews>
    <sheetView workbookViewId="0">
      <selection activeCell="B41" sqref="B41"/>
    </sheetView>
  </sheetViews>
  <sheetFormatPr defaultColWidth="9.140625" defaultRowHeight="15" x14ac:dyDescent="0.25"/>
  <cols>
    <col min="1" max="1" width="9.140625" style="15"/>
    <col min="2" max="2" width="7.85546875" style="15" customWidth="1"/>
    <col min="3" max="3" width="14.7109375" style="15" customWidth="1"/>
    <col min="4" max="4" width="14.28515625" style="15" customWidth="1"/>
    <col min="5" max="7" width="14.7109375" style="15" customWidth="1"/>
    <col min="8" max="257" width="9.140625" style="15"/>
    <col min="258" max="258" width="7.85546875" style="15" customWidth="1"/>
    <col min="259" max="259" width="14.7109375" style="15" customWidth="1"/>
    <col min="260" max="260" width="14.28515625" style="15" customWidth="1"/>
    <col min="261" max="263" width="14.7109375" style="15" customWidth="1"/>
    <col min="264" max="513" width="9.140625" style="15"/>
    <col min="514" max="514" width="7.85546875" style="15" customWidth="1"/>
    <col min="515" max="515" width="14.7109375" style="15" customWidth="1"/>
    <col min="516" max="516" width="14.28515625" style="15" customWidth="1"/>
    <col min="517" max="519" width="14.7109375" style="15" customWidth="1"/>
    <col min="520" max="769" width="9.140625" style="15"/>
    <col min="770" max="770" width="7.85546875" style="15" customWidth="1"/>
    <col min="771" max="771" width="14.7109375" style="15" customWidth="1"/>
    <col min="772" max="772" width="14.28515625" style="15" customWidth="1"/>
    <col min="773" max="775" width="14.7109375" style="15" customWidth="1"/>
    <col min="776" max="1025" width="9.140625" style="15"/>
    <col min="1026" max="1026" width="7.85546875" style="15" customWidth="1"/>
    <col min="1027" max="1027" width="14.7109375" style="15" customWidth="1"/>
    <col min="1028" max="1028" width="14.28515625" style="15" customWidth="1"/>
    <col min="1029" max="1031" width="14.7109375" style="15" customWidth="1"/>
    <col min="1032" max="1281" width="9.140625" style="15"/>
    <col min="1282" max="1282" width="7.85546875" style="15" customWidth="1"/>
    <col min="1283" max="1283" width="14.7109375" style="15" customWidth="1"/>
    <col min="1284" max="1284" width="14.28515625" style="15" customWidth="1"/>
    <col min="1285" max="1287" width="14.7109375" style="15" customWidth="1"/>
    <col min="1288" max="1537" width="9.140625" style="15"/>
    <col min="1538" max="1538" width="7.85546875" style="15" customWidth="1"/>
    <col min="1539" max="1539" width="14.7109375" style="15" customWidth="1"/>
    <col min="1540" max="1540" width="14.28515625" style="15" customWidth="1"/>
    <col min="1541" max="1543" width="14.7109375" style="15" customWidth="1"/>
    <col min="1544" max="1793" width="9.140625" style="15"/>
    <col min="1794" max="1794" width="7.85546875" style="15" customWidth="1"/>
    <col min="1795" max="1795" width="14.7109375" style="15" customWidth="1"/>
    <col min="1796" max="1796" width="14.28515625" style="15" customWidth="1"/>
    <col min="1797" max="1799" width="14.7109375" style="15" customWidth="1"/>
    <col min="1800" max="2049" width="9.140625" style="15"/>
    <col min="2050" max="2050" width="7.85546875" style="15" customWidth="1"/>
    <col min="2051" max="2051" width="14.7109375" style="15" customWidth="1"/>
    <col min="2052" max="2052" width="14.28515625" style="15" customWidth="1"/>
    <col min="2053" max="2055" width="14.7109375" style="15" customWidth="1"/>
    <col min="2056" max="2305" width="9.140625" style="15"/>
    <col min="2306" max="2306" width="7.85546875" style="15" customWidth="1"/>
    <col min="2307" max="2307" width="14.7109375" style="15" customWidth="1"/>
    <col min="2308" max="2308" width="14.28515625" style="15" customWidth="1"/>
    <col min="2309" max="2311" width="14.7109375" style="15" customWidth="1"/>
    <col min="2312" max="2561" width="9.140625" style="15"/>
    <col min="2562" max="2562" width="7.85546875" style="15" customWidth="1"/>
    <col min="2563" max="2563" width="14.7109375" style="15" customWidth="1"/>
    <col min="2564" max="2564" width="14.28515625" style="15" customWidth="1"/>
    <col min="2565" max="2567" width="14.7109375" style="15" customWidth="1"/>
    <col min="2568" max="2817" width="9.140625" style="15"/>
    <col min="2818" max="2818" width="7.85546875" style="15" customWidth="1"/>
    <col min="2819" max="2819" width="14.7109375" style="15" customWidth="1"/>
    <col min="2820" max="2820" width="14.28515625" style="15" customWidth="1"/>
    <col min="2821" max="2823" width="14.7109375" style="15" customWidth="1"/>
    <col min="2824" max="3073" width="9.140625" style="15"/>
    <col min="3074" max="3074" width="7.85546875" style="15" customWidth="1"/>
    <col min="3075" max="3075" width="14.7109375" style="15" customWidth="1"/>
    <col min="3076" max="3076" width="14.28515625" style="15" customWidth="1"/>
    <col min="3077" max="3079" width="14.7109375" style="15" customWidth="1"/>
    <col min="3080" max="3329" width="9.140625" style="15"/>
    <col min="3330" max="3330" width="7.85546875" style="15" customWidth="1"/>
    <col min="3331" max="3331" width="14.7109375" style="15" customWidth="1"/>
    <col min="3332" max="3332" width="14.28515625" style="15" customWidth="1"/>
    <col min="3333" max="3335" width="14.7109375" style="15" customWidth="1"/>
    <col min="3336" max="3585" width="9.140625" style="15"/>
    <col min="3586" max="3586" width="7.85546875" style="15" customWidth="1"/>
    <col min="3587" max="3587" width="14.7109375" style="15" customWidth="1"/>
    <col min="3588" max="3588" width="14.28515625" style="15" customWidth="1"/>
    <col min="3589" max="3591" width="14.7109375" style="15" customWidth="1"/>
    <col min="3592" max="3841" width="9.140625" style="15"/>
    <col min="3842" max="3842" width="7.85546875" style="15" customWidth="1"/>
    <col min="3843" max="3843" width="14.7109375" style="15" customWidth="1"/>
    <col min="3844" max="3844" width="14.28515625" style="15" customWidth="1"/>
    <col min="3845" max="3847" width="14.7109375" style="15" customWidth="1"/>
    <col min="3848" max="4097" width="9.140625" style="15"/>
    <col min="4098" max="4098" width="7.85546875" style="15" customWidth="1"/>
    <col min="4099" max="4099" width="14.7109375" style="15" customWidth="1"/>
    <col min="4100" max="4100" width="14.28515625" style="15" customWidth="1"/>
    <col min="4101" max="4103" width="14.7109375" style="15" customWidth="1"/>
    <col min="4104" max="4353" width="9.140625" style="15"/>
    <col min="4354" max="4354" width="7.85546875" style="15" customWidth="1"/>
    <col min="4355" max="4355" width="14.7109375" style="15" customWidth="1"/>
    <col min="4356" max="4356" width="14.28515625" style="15" customWidth="1"/>
    <col min="4357" max="4359" width="14.7109375" style="15" customWidth="1"/>
    <col min="4360" max="4609" width="9.140625" style="15"/>
    <col min="4610" max="4610" width="7.85546875" style="15" customWidth="1"/>
    <col min="4611" max="4611" width="14.7109375" style="15" customWidth="1"/>
    <col min="4612" max="4612" width="14.28515625" style="15" customWidth="1"/>
    <col min="4613" max="4615" width="14.7109375" style="15" customWidth="1"/>
    <col min="4616" max="4865" width="9.140625" style="15"/>
    <col min="4866" max="4866" width="7.85546875" style="15" customWidth="1"/>
    <col min="4867" max="4867" width="14.7109375" style="15" customWidth="1"/>
    <col min="4868" max="4868" width="14.28515625" style="15" customWidth="1"/>
    <col min="4869" max="4871" width="14.7109375" style="15" customWidth="1"/>
    <col min="4872" max="5121" width="9.140625" style="15"/>
    <col min="5122" max="5122" width="7.85546875" style="15" customWidth="1"/>
    <col min="5123" max="5123" width="14.7109375" style="15" customWidth="1"/>
    <col min="5124" max="5124" width="14.28515625" style="15" customWidth="1"/>
    <col min="5125" max="5127" width="14.7109375" style="15" customWidth="1"/>
    <col min="5128" max="5377" width="9.140625" style="15"/>
    <col min="5378" max="5378" width="7.85546875" style="15" customWidth="1"/>
    <col min="5379" max="5379" width="14.7109375" style="15" customWidth="1"/>
    <col min="5380" max="5380" width="14.28515625" style="15" customWidth="1"/>
    <col min="5381" max="5383" width="14.7109375" style="15" customWidth="1"/>
    <col min="5384" max="5633" width="9.140625" style="15"/>
    <col min="5634" max="5634" width="7.85546875" style="15" customWidth="1"/>
    <col min="5635" max="5635" width="14.7109375" style="15" customWidth="1"/>
    <col min="5636" max="5636" width="14.28515625" style="15" customWidth="1"/>
    <col min="5637" max="5639" width="14.7109375" style="15" customWidth="1"/>
    <col min="5640" max="5889" width="9.140625" style="15"/>
    <col min="5890" max="5890" width="7.85546875" style="15" customWidth="1"/>
    <col min="5891" max="5891" width="14.7109375" style="15" customWidth="1"/>
    <col min="5892" max="5892" width="14.28515625" style="15" customWidth="1"/>
    <col min="5893" max="5895" width="14.7109375" style="15" customWidth="1"/>
    <col min="5896" max="6145" width="9.140625" style="15"/>
    <col min="6146" max="6146" width="7.85546875" style="15" customWidth="1"/>
    <col min="6147" max="6147" width="14.7109375" style="15" customWidth="1"/>
    <col min="6148" max="6148" width="14.28515625" style="15" customWidth="1"/>
    <col min="6149" max="6151" width="14.7109375" style="15" customWidth="1"/>
    <col min="6152" max="6401" width="9.140625" style="15"/>
    <col min="6402" max="6402" width="7.85546875" style="15" customWidth="1"/>
    <col min="6403" max="6403" width="14.7109375" style="15" customWidth="1"/>
    <col min="6404" max="6404" width="14.28515625" style="15" customWidth="1"/>
    <col min="6405" max="6407" width="14.7109375" style="15" customWidth="1"/>
    <col min="6408" max="6657" width="9.140625" style="15"/>
    <col min="6658" max="6658" width="7.85546875" style="15" customWidth="1"/>
    <col min="6659" max="6659" width="14.7109375" style="15" customWidth="1"/>
    <col min="6660" max="6660" width="14.28515625" style="15" customWidth="1"/>
    <col min="6661" max="6663" width="14.7109375" style="15" customWidth="1"/>
    <col min="6664" max="6913" width="9.140625" style="15"/>
    <col min="6914" max="6914" width="7.85546875" style="15" customWidth="1"/>
    <col min="6915" max="6915" width="14.7109375" style="15" customWidth="1"/>
    <col min="6916" max="6916" width="14.28515625" style="15" customWidth="1"/>
    <col min="6917" max="6919" width="14.7109375" style="15" customWidth="1"/>
    <col min="6920" max="7169" width="9.140625" style="15"/>
    <col min="7170" max="7170" width="7.85546875" style="15" customWidth="1"/>
    <col min="7171" max="7171" width="14.7109375" style="15" customWidth="1"/>
    <col min="7172" max="7172" width="14.28515625" style="15" customWidth="1"/>
    <col min="7173" max="7175" width="14.7109375" style="15" customWidth="1"/>
    <col min="7176" max="7425" width="9.140625" style="15"/>
    <col min="7426" max="7426" width="7.85546875" style="15" customWidth="1"/>
    <col min="7427" max="7427" width="14.7109375" style="15" customWidth="1"/>
    <col min="7428" max="7428" width="14.28515625" style="15" customWidth="1"/>
    <col min="7429" max="7431" width="14.7109375" style="15" customWidth="1"/>
    <col min="7432" max="7681" width="9.140625" style="15"/>
    <col min="7682" max="7682" width="7.85546875" style="15" customWidth="1"/>
    <col min="7683" max="7683" width="14.7109375" style="15" customWidth="1"/>
    <col min="7684" max="7684" width="14.28515625" style="15" customWidth="1"/>
    <col min="7685" max="7687" width="14.7109375" style="15" customWidth="1"/>
    <col min="7688" max="7937" width="9.140625" style="15"/>
    <col min="7938" max="7938" width="7.85546875" style="15" customWidth="1"/>
    <col min="7939" max="7939" width="14.7109375" style="15" customWidth="1"/>
    <col min="7940" max="7940" width="14.28515625" style="15" customWidth="1"/>
    <col min="7941" max="7943" width="14.7109375" style="15" customWidth="1"/>
    <col min="7944" max="8193" width="9.140625" style="15"/>
    <col min="8194" max="8194" width="7.85546875" style="15" customWidth="1"/>
    <col min="8195" max="8195" width="14.7109375" style="15" customWidth="1"/>
    <col min="8196" max="8196" width="14.28515625" style="15" customWidth="1"/>
    <col min="8197" max="8199" width="14.7109375" style="15" customWidth="1"/>
    <col min="8200" max="8449" width="9.140625" style="15"/>
    <col min="8450" max="8450" width="7.85546875" style="15" customWidth="1"/>
    <col min="8451" max="8451" width="14.7109375" style="15" customWidth="1"/>
    <col min="8452" max="8452" width="14.28515625" style="15" customWidth="1"/>
    <col min="8453" max="8455" width="14.7109375" style="15" customWidth="1"/>
    <col min="8456" max="8705" width="9.140625" style="15"/>
    <col min="8706" max="8706" width="7.85546875" style="15" customWidth="1"/>
    <col min="8707" max="8707" width="14.7109375" style="15" customWidth="1"/>
    <col min="8708" max="8708" width="14.28515625" style="15" customWidth="1"/>
    <col min="8709" max="8711" width="14.7109375" style="15" customWidth="1"/>
    <col min="8712" max="8961" width="9.140625" style="15"/>
    <col min="8962" max="8962" width="7.85546875" style="15" customWidth="1"/>
    <col min="8963" max="8963" width="14.7109375" style="15" customWidth="1"/>
    <col min="8964" max="8964" width="14.28515625" style="15" customWidth="1"/>
    <col min="8965" max="8967" width="14.7109375" style="15" customWidth="1"/>
    <col min="8968" max="9217" width="9.140625" style="15"/>
    <col min="9218" max="9218" width="7.85546875" style="15" customWidth="1"/>
    <col min="9219" max="9219" width="14.7109375" style="15" customWidth="1"/>
    <col min="9220" max="9220" width="14.28515625" style="15" customWidth="1"/>
    <col min="9221" max="9223" width="14.7109375" style="15" customWidth="1"/>
    <col min="9224" max="9473" width="9.140625" style="15"/>
    <col min="9474" max="9474" width="7.85546875" style="15" customWidth="1"/>
    <col min="9475" max="9475" width="14.7109375" style="15" customWidth="1"/>
    <col min="9476" max="9476" width="14.28515625" style="15" customWidth="1"/>
    <col min="9477" max="9479" width="14.7109375" style="15" customWidth="1"/>
    <col min="9480" max="9729" width="9.140625" style="15"/>
    <col min="9730" max="9730" width="7.85546875" style="15" customWidth="1"/>
    <col min="9731" max="9731" width="14.7109375" style="15" customWidth="1"/>
    <col min="9732" max="9732" width="14.28515625" style="15" customWidth="1"/>
    <col min="9733" max="9735" width="14.7109375" style="15" customWidth="1"/>
    <col min="9736" max="9985" width="9.140625" style="15"/>
    <col min="9986" max="9986" width="7.85546875" style="15" customWidth="1"/>
    <col min="9987" max="9987" width="14.7109375" style="15" customWidth="1"/>
    <col min="9988" max="9988" width="14.28515625" style="15" customWidth="1"/>
    <col min="9989" max="9991" width="14.7109375" style="15" customWidth="1"/>
    <col min="9992" max="10241" width="9.140625" style="15"/>
    <col min="10242" max="10242" width="7.85546875" style="15" customWidth="1"/>
    <col min="10243" max="10243" width="14.7109375" style="15" customWidth="1"/>
    <col min="10244" max="10244" width="14.28515625" style="15" customWidth="1"/>
    <col min="10245" max="10247" width="14.7109375" style="15" customWidth="1"/>
    <col min="10248" max="10497" width="9.140625" style="15"/>
    <col min="10498" max="10498" width="7.85546875" style="15" customWidth="1"/>
    <col min="10499" max="10499" width="14.7109375" style="15" customWidth="1"/>
    <col min="10500" max="10500" width="14.28515625" style="15" customWidth="1"/>
    <col min="10501" max="10503" width="14.7109375" style="15" customWidth="1"/>
    <col min="10504" max="10753" width="9.140625" style="15"/>
    <col min="10754" max="10754" width="7.85546875" style="15" customWidth="1"/>
    <col min="10755" max="10755" width="14.7109375" style="15" customWidth="1"/>
    <col min="10756" max="10756" width="14.28515625" style="15" customWidth="1"/>
    <col min="10757" max="10759" width="14.7109375" style="15" customWidth="1"/>
    <col min="10760" max="11009" width="9.140625" style="15"/>
    <col min="11010" max="11010" width="7.85546875" style="15" customWidth="1"/>
    <col min="11011" max="11011" width="14.7109375" style="15" customWidth="1"/>
    <col min="11012" max="11012" width="14.28515625" style="15" customWidth="1"/>
    <col min="11013" max="11015" width="14.7109375" style="15" customWidth="1"/>
    <col min="11016" max="11265" width="9.140625" style="15"/>
    <col min="11266" max="11266" width="7.85546875" style="15" customWidth="1"/>
    <col min="11267" max="11267" width="14.7109375" style="15" customWidth="1"/>
    <col min="11268" max="11268" width="14.28515625" style="15" customWidth="1"/>
    <col min="11269" max="11271" width="14.7109375" style="15" customWidth="1"/>
    <col min="11272" max="11521" width="9.140625" style="15"/>
    <col min="11522" max="11522" width="7.85546875" style="15" customWidth="1"/>
    <col min="11523" max="11523" width="14.7109375" style="15" customWidth="1"/>
    <col min="11524" max="11524" width="14.28515625" style="15" customWidth="1"/>
    <col min="11525" max="11527" width="14.7109375" style="15" customWidth="1"/>
    <col min="11528" max="11777" width="9.140625" style="15"/>
    <col min="11778" max="11778" width="7.85546875" style="15" customWidth="1"/>
    <col min="11779" max="11779" width="14.7109375" style="15" customWidth="1"/>
    <col min="11780" max="11780" width="14.28515625" style="15" customWidth="1"/>
    <col min="11781" max="11783" width="14.7109375" style="15" customWidth="1"/>
    <col min="11784" max="12033" width="9.140625" style="15"/>
    <col min="12034" max="12034" width="7.85546875" style="15" customWidth="1"/>
    <col min="12035" max="12035" width="14.7109375" style="15" customWidth="1"/>
    <col min="12036" max="12036" width="14.28515625" style="15" customWidth="1"/>
    <col min="12037" max="12039" width="14.7109375" style="15" customWidth="1"/>
    <col min="12040" max="12289" width="9.140625" style="15"/>
    <col min="12290" max="12290" width="7.85546875" style="15" customWidth="1"/>
    <col min="12291" max="12291" width="14.7109375" style="15" customWidth="1"/>
    <col min="12292" max="12292" width="14.28515625" style="15" customWidth="1"/>
    <col min="12293" max="12295" width="14.7109375" style="15" customWidth="1"/>
    <col min="12296" max="12545" width="9.140625" style="15"/>
    <col min="12546" max="12546" width="7.85546875" style="15" customWidth="1"/>
    <col min="12547" max="12547" width="14.7109375" style="15" customWidth="1"/>
    <col min="12548" max="12548" width="14.28515625" style="15" customWidth="1"/>
    <col min="12549" max="12551" width="14.7109375" style="15" customWidth="1"/>
    <col min="12552" max="12801" width="9.140625" style="15"/>
    <col min="12802" max="12802" width="7.85546875" style="15" customWidth="1"/>
    <col min="12803" max="12803" width="14.7109375" style="15" customWidth="1"/>
    <col min="12804" max="12804" width="14.28515625" style="15" customWidth="1"/>
    <col min="12805" max="12807" width="14.7109375" style="15" customWidth="1"/>
    <col min="12808" max="13057" width="9.140625" style="15"/>
    <col min="13058" max="13058" width="7.85546875" style="15" customWidth="1"/>
    <col min="13059" max="13059" width="14.7109375" style="15" customWidth="1"/>
    <col min="13060" max="13060" width="14.28515625" style="15" customWidth="1"/>
    <col min="13061" max="13063" width="14.7109375" style="15" customWidth="1"/>
    <col min="13064" max="13313" width="9.140625" style="15"/>
    <col min="13314" max="13314" width="7.85546875" style="15" customWidth="1"/>
    <col min="13315" max="13315" width="14.7109375" style="15" customWidth="1"/>
    <col min="13316" max="13316" width="14.28515625" style="15" customWidth="1"/>
    <col min="13317" max="13319" width="14.7109375" style="15" customWidth="1"/>
    <col min="13320" max="13569" width="9.140625" style="15"/>
    <col min="13570" max="13570" width="7.85546875" style="15" customWidth="1"/>
    <col min="13571" max="13571" width="14.7109375" style="15" customWidth="1"/>
    <col min="13572" max="13572" width="14.28515625" style="15" customWidth="1"/>
    <col min="13573" max="13575" width="14.7109375" style="15" customWidth="1"/>
    <col min="13576" max="13825" width="9.140625" style="15"/>
    <col min="13826" max="13826" width="7.85546875" style="15" customWidth="1"/>
    <col min="13827" max="13827" width="14.7109375" style="15" customWidth="1"/>
    <col min="13828" max="13828" width="14.28515625" style="15" customWidth="1"/>
    <col min="13829" max="13831" width="14.7109375" style="15" customWidth="1"/>
    <col min="13832" max="14081" width="9.140625" style="15"/>
    <col min="14082" max="14082" width="7.85546875" style="15" customWidth="1"/>
    <col min="14083" max="14083" width="14.7109375" style="15" customWidth="1"/>
    <col min="14084" max="14084" width="14.28515625" style="15" customWidth="1"/>
    <col min="14085" max="14087" width="14.7109375" style="15" customWidth="1"/>
    <col min="14088" max="14337" width="9.140625" style="15"/>
    <col min="14338" max="14338" width="7.85546875" style="15" customWidth="1"/>
    <col min="14339" max="14339" width="14.7109375" style="15" customWidth="1"/>
    <col min="14340" max="14340" width="14.28515625" style="15" customWidth="1"/>
    <col min="14341" max="14343" width="14.7109375" style="15" customWidth="1"/>
    <col min="14344" max="14593" width="9.140625" style="15"/>
    <col min="14594" max="14594" width="7.85546875" style="15" customWidth="1"/>
    <col min="14595" max="14595" width="14.7109375" style="15" customWidth="1"/>
    <col min="14596" max="14596" width="14.28515625" style="15" customWidth="1"/>
    <col min="14597" max="14599" width="14.7109375" style="15" customWidth="1"/>
    <col min="14600" max="14849" width="9.140625" style="15"/>
    <col min="14850" max="14850" width="7.85546875" style="15" customWidth="1"/>
    <col min="14851" max="14851" width="14.7109375" style="15" customWidth="1"/>
    <col min="14852" max="14852" width="14.28515625" style="15" customWidth="1"/>
    <col min="14853" max="14855" width="14.7109375" style="15" customWidth="1"/>
    <col min="14856" max="15105" width="9.140625" style="15"/>
    <col min="15106" max="15106" width="7.85546875" style="15" customWidth="1"/>
    <col min="15107" max="15107" width="14.7109375" style="15" customWidth="1"/>
    <col min="15108" max="15108" width="14.28515625" style="15" customWidth="1"/>
    <col min="15109" max="15111" width="14.7109375" style="15" customWidth="1"/>
    <col min="15112" max="15361" width="9.140625" style="15"/>
    <col min="15362" max="15362" width="7.85546875" style="15" customWidth="1"/>
    <col min="15363" max="15363" width="14.7109375" style="15" customWidth="1"/>
    <col min="15364" max="15364" width="14.28515625" style="15" customWidth="1"/>
    <col min="15365" max="15367" width="14.7109375" style="15" customWidth="1"/>
    <col min="15368" max="15617" width="9.140625" style="15"/>
    <col min="15618" max="15618" width="7.85546875" style="15" customWidth="1"/>
    <col min="15619" max="15619" width="14.7109375" style="15" customWidth="1"/>
    <col min="15620" max="15620" width="14.28515625" style="15" customWidth="1"/>
    <col min="15621" max="15623" width="14.7109375" style="15" customWidth="1"/>
    <col min="15624" max="15873" width="9.140625" style="15"/>
    <col min="15874" max="15874" width="7.85546875" style="15" customWidth="1"/>
    <col min="15875" max="15875" width="14.7109375" style="15" customWidth="1"/>
    <col min="15876" max="15876" width="14.28515625" style="15" customWidth="1"/>
    <col min="15877" max="15879" width="14.7109375" style="15" customWidth="1"/>
    <col min="15880" max="16129" width="9.140625" style="15"/>
    <col min="16130" max="16130" width="7.85546875" style="15" customWidth="1"/>
    <col min="16131" max="16131" width="14.7109375" style="15" customWidth="1"/>
    <col min="16132" max="16132" width="14.28515625" style="15" customWidth="1"/>
    <col min="16133" max="16135" width="14.7109375" style="15" customWidth="1"/>
    <col min="16136" max="16384" width="9.140625" style="15"/>
  </cols>
  <sheetData>
    <row r="1" spans="1:13" x14ac:dyDescent="0.25">
      <c r="A1" s="13"/>
      <c r="B1" s="13"/>
      <c r="C1" s="13"/>
      <c r="D1" s="13"/>
      <c r="E1" s="13"/>
      <c r="F1" s="13"/>
      <c r="G1" s="14"/>
    </row>
    <row r="2" spans="1:13" x14ac:dyDescent="0.25">
      <c r="A2" s="13"/>
      <c r="B2" s="13"/>
      <c r="C2" s="13"/>
      <c r="D2" s="13"/>
      <c r="E2" s="13"/>
      <c r="F2" s="16"/>
      <c r="G2" s="17"/>
    </row>
    <row r="3" spans="1:13" x14ac:dyDescent="0.25">
      <c r="A3" s="13"/>
      <c r="B3" s="13"/>
      <c r="C3" s="13"/>
      <c r="D3" s="13"/>
      <c r="E3" s="13"/>
      <c r="F3" s="16"/>
      <c r="G3" s="17"/>
    </row>
    <row r="4" spans="1:13" ht="21" x14ac:dyDescent="0.35">
      <c r="A4" s="13"/>
      <c r="B4" s="18" t="s">
        <v>33</v>
      </c>
      <c r="C4" s="13"/>
      <c r="D4" s="13"/>
      <c r="E4" s="19"/>
      <c r="F4" s="20"/>
      <c r="G4" s="13"/>
      <c r="K4" s="21"/>
      <c r="L4" s="22"/>
    </row>
    <row r="5" spans="1:13" x14ac:dyDescent="0.25">
      <c r="A5" s="13"/>
      <c r="B5" s="13"/>
      <c r="C5" s="13"/>
      <c r="D5" s="13"/>
      <c r="E5" s="13"/>
      <c r="F5" s="20"/>
      <c r="G5" s="13"/>
      <c r="K5" s="23"/>
      <c r="L5" s="22"/>
    </row>
    <row r="6" spans="1:13" x14ac:dyDescent="0.25">
      <c r="A6" s="13"/>
      <c r="B6" s="24" t="s">
        <v>7</v>
      </c>
      <c r="C6" s="25"/>
      <c r="D6" s="26"/>
      <c r="E6" s="27">
        <v>44562</v>
      </c>
      <c r="F6" s="28"/>
      <c r="G6" s="13"/>
      <c r="K6" s="29"/>
      <c r="L6" s="29"/>
    </row>
    <row r="7" spans="1:13" x14ac:dyDescent="0.25">
      <c r="A7" s="13"/>
      <c r="B7" s="30" t="s">
        <v>8</v>
      </c>
      <c r="C7" s="31"/>
      <c r="D7" s="32"/>
      <c r="E7" s="33">
        <v>10</v>
      </c>
      <c r="F7" s="34" t="s">
        <v>9</v>
      </c>
      <c r="G7" s="13"/>
      <c r="K7" s="35"/>
      <c r="L7" s="35"/>
    </row>
    <row r="8" spans="1:13" x14ac:dyDescent="0.25">
      <c r="A8" s="13"/>
      <c r="B8" s="30" t="s">
        <v>10</v>
      </c>
      <c r="C8" s="31"/>
      <c r="E8" s="65">
        <v>8560</v>
      </c>
      <c r="F8" s="34" t="s">
        <v>11</v>
      </c>
      <c r="G8" s="13"/>
      <c r="K8" s="35"/>
      <c r="L8" s="35"/>
    </row>
    <row r="9" spans="1:13" x14ac:dyDescent="0.25">
      <c r="A9" s="13"/>
      <c r="B9" s="30" t="s">
        <v>12</v>
      </c>
      <c r="C9" s="31"/>
      <c r="D9" s="32"/>
      <c r="E9" s="36">
        <v>1</v>
      </c>
      <c r="F9" s="34"/>
      <c r="G9" s="13"/>
      <c r="K9" s="37"/>
      <c r="L9" s="37"/>
    </row>
    <row r="10" spans="1:13" x14ac:dyDescent="0.25">
      <c r="A10" s="13"/>
      <c r="B10" s="30" t="s">
        <v>13</v>
      </c>
      <c r="C10" s="31"/>
      <c r="D10" s="38">
        <f>E6-1</f>
        <v>44561</v>
      </c>
      <c r="E10" s="39">
        <f>E8</f>
        <v>8560</v>
      </c>
      <c r="F10" s="34" t="s">
        <v>11</v>
      </c>
      <c r="G10" s="13"/>
      <c r="K10" s="37"/>
      <c r="L10" s="37"/>
    </row>
    <row r="11" spans="1:13" x14ac:dyDescent="0.25">
      <c r="A11" s="13"/>
      <c r="B11" s="30" t="s">
        <v>14</v>
      </c>
      <c r="C11" s="31"/>
      <c r="D11" s="38">
        <f>EDATE(D10,E7)</f>
        <v>44865</v>
      </c>
      <c r="E11" s="39">
        <v>0</v>
      </c>
      <c r="F11" s="34" t="s">
        <v>11</v>
      </c>
      <c r="G11" s="13"/>
      <c r="K11" s="35"/>
      <c r="L11" s="35"/>
      <c r="M11" s="37"/>
    </row>
    <row r="12" spans="1:13" x14ac:dyDescent="0.25">
      <c r="A12" s="13"/>
      <c r="B12" s="40" t="s">
        <v>30</v>
      </c>
      <c r="C12" s="41"/>
      <c r="D12" s="42"/>
      <c r="E12" s="59">
        <v>2.7E-2</v>
      </c>
      <c r="F12" s="43"/>
      <c r="G12" s="44"/>
      <c r="K12" s="35"/>
      <c r="L12" s="35"/>
      <c r="M12" s="37"/>
    </row>
    <row r="13" spans="1:13" x14ac:dyDescent="0.25">
      <c r="A13" s="13"/>
      <c r="B13" s="45"/>
      <c r="C13" s="31"/>
      <c r="E13" s="46"/>
      <c r="F13" s="45"/>
      <c r="G13" s="44"/>
      <c r="K13" s="35"/>
      <c r="L13" s="35"/>
      <c r="M13" s="37"/>
    </row>
    <row r="14" spans="1:13" x14ac:dyDescent="0.25">
      <c r="K14" s="35"/>
      <c r="L14" s="35"/>
      <c r="M14" s="37"/>
    </row>
    <row r="15" spans="1:13" ht="15.75" thickBot="1" x14ac:dyDescent="0.3">
      <c r="A15" s="47" t="s">
        <v>15</v>
      </c>
      <c r="B15" s="47" t="s">
        <v>16</v>
      </c>
      <c r="C15" s="47" t="s">
        <v>17</v>
      </c>
      <c r="D15" s="47" t="s">
        <v>3</v>
      </c>
      <c r="E15" s="47" t="s">
        <v>18</v>
      </c>
      <c r="F15" s="47" t="s">
        <v>19</v>
      </c>
      <c r="G15" s="47" t="s">
        <v>20</v>
      </c>
      <c r="K15" s="35"/>
      <c r="L15" s="35"/>
      <c r="M15" s="37"/>
    </row>
    <row r="16" spans="1:13" x14ac:dyDescent="0.25">
      <c r="A16" s="48">
        <f>E6</f>
        <v>44562</v>
      </c>
      <c r="B16" s="49">
        <v>1</v>
      </c>
      <c r="C16" s="20">
        <f>E10</f>
        <v>8560</v>
      </c>
      <c r="D16" s="50">
        <f>ROUND(C16*$E$12/12,3)</f>
        <v>19.260000000000002</v>
      </c>
      <c r="E16" s="50">
        <f>PPMT($E$12/12,B16,$E$7,-$E$10,$E$11,0)</f>
        <v>847.3687109112924</v>
      </c>
      <c r="F16" s="50">
        <f>ROUND(PMT($E$12/12,E7,-E10,E11),3)</f>
        <v>866.62900000000002</v>
      </c>
      <c r="G16" s="50">
        <f>ROUND(C16-E16,3)</f>
        <v>7712.6310000000003</v>
      </c>
      <c r="K16" s="35"/>
      <c r="L16" s="35"/>
      <c r="M16" s="37"/>
    </row>
    <row r="17" spans="1:13" x14ac:dyDescent="0.25">
      <c r="A17" s="48">
        <f>EDATE(A16,1)</f>
        <v>44593</v>
      </c>
      <c r="B17" s="49">
        <v>2</v>
      </c>
      <c r="C17" s="20">
        <f>G16</f>
        <v>7712.6310000000003</v>
      </c>
      <c r="D17" s="50">
        <f t="shared" ref="D17:D25" si="0">ROUND(C17*$E$12/12,3)</f>
        <v>17.353000000000002</v>
      </c>
      <c r="E17" s="50">
        <f>PPMT($E$12/12,B17,$E$7,-$E$10,$E$11,0)</f>
        <v>849.27529051084286</v>
      </c>
      <c r="F17" s="50">
        <f>F16</f>
        <v>866.62900000000002</v>
      </c>
      <c r="G17" s="50">
        <f>ROUND(C17-E17,3)</f>
        <v>6863.3559999999998</v>
      </c>
      <c r="K17" s="35"/>
      <c r="L17" s="35"/>
      <c r="M17" s="37"/>
    </row>
    <row r="18" spans="1:13" x14ac:dyDescent="0.25">
      <c r="A18" s="48">
        <f>EDATE(A17,1)</f>
        <v>44621</v>
      </c>
      <c r="B18" s="49">
        <v>3</v>
      </c>
      <c r="C18" s="20">
        <f t="shared" ref="C18:C25" si="1">G17</f>
        <v>6863.3559999999998</v>
      </c>
      <c r="D18" s="50">
        <f t="shared" si="0"/>
        <v>15.443</v>
      </c>
      <c r="E18" s="50">
        <f>PPMT($E$12/12,B18,$E$7,-$E$10,$E$11,0)</f>
        <v>851.18615991449212</v>
      </c>
      <c r="F18" s="50">
        <f t="shared" ref="F18:F25" si="2">F17</f>
        <v>866.62900000000002</v>
      </c>
      <c r="G18" s="50">
        <f>ROUND(C18-E18,3)</f>
        <v>6012.17</v>
      </c>
      <c r="K18" s="35"/>
      <c r="L18" s="35"/>
      <c r="M18" s="37"/>
    </row>
    <row r="19" spans="1:13" x14ac:dyDescent="0.25">
      <c r="A19" s="48">
        <f t="shared" ref="A19:A25" si="3">EDATE(A18,1)</f>
        <v>44652</v>
      </c>
      <c r="B19" s="49">
        <v>4</v>
      </c>
      <c r="C19" s="20">
        <f t="shared" si="1"/>
        <v>6012.17</v>
      </c>
      <c r="D19" s="50">
        <f t="shared" si="0"/>
        <v>13.526999999999999</v>
      </c>
      <c r="E19" s="50">
        <f t="shared" ref="E19" si="4">PPMT($E$12/12,B19,$E$7,-$E$10,$E$11,0)</f>
        <v>853.10132877429987</v>
      </c>
      <c r="F19" s="50">
        <f t="shared" si="2"/>
        <v>866.62900000000002</v>
      </c>
      <c r="G19" s="50">
        <f t="shared" ref="G19:G25" si="5">ROUND(C19-E19,3)</f>
        <v>5159.0690000000004</v>
      </c>
      <c r="K19" s="35"/>
      <c r="L19" s="35"/>
      <c r="M19" s="37"/>
    </row>
    <row r="20" spans="1:13" x14ac:dyDescent="0.25">
      <c r="A20" s="48">
        <f t="shared" si="3"/>
        <v>44682</v>
      </c>
      <c r="B20" s="49">
        <v>5</v>
      </c>
      <c r="C20" s="20">
        <f t="shared" si="1"/>
        <v>5159.0690000000004</v>
      </c>
      <c r="D20" s="50">
        <f t="shared" si="0"/>
        <v>11.608000000000001</v>
      </c>
      <c r="E20" s="50">
        <f>PPMT($E$12/12,B20,$E$7,-$E$10,$E$11,0)</f>
        <v>855.02080676404205</v>
      </c>
      <c r="F20" s="50">
        <f t="shared" si="2"/>
        <v>866.62900000000002</v>
      </c>
      <c r="G20" s="50">
        <f t="shared" si="5"/>
        <v>4304.0479999999998</v>
      </c>
      <c r="K20" s="35"/>
      <c r="L20" s="35"/>
      <c r="M20" s="37"/>
    </row>
    <row r="21" spans="1:13" x14ac:dyDescent="0.25">
      <c r="A21" s="48">
        <f t="shared" si="3"/>
        <v>44713</v>
      </c>
      <c r="B21" s="49">
        <v>6</v>
      </c>
      <c r="C21" s="20">
        <f t="shared" si="1"/>
        <v>4304.0479999999998</v>
      </c>
      <c r="D21" s="50">
        <f t="shared" si="0"/>
        <v>9.6839999999999993</v>
      </c>
      <c r="E21" s="50">
        <f t="shared" ref="E21:E25" si="6">PPMT($E$12/12,B21,$E$7,-$E$10,$E$11,0)</f>
        <v>856.94460357926107</v>
      </c>
      <c r="F21" s="50">
        <f t="shared" si="2"/>
        <v>866.62900000000002</v>
      </c>
      <c r="G21" s="50">
        <f t="shared" si="5"/>
        <v>3447.1030000000001</v>
      </c>
      <c r="K21" s="35"/>
      <c r="L21" s="35"/>
      <c r="M21" s="37"/>
    </row>
    <row r="22" spans="1:13" x14ac:dyDescent="0.25">
      <c r="A22" s="48">
        <f t="shared" si="3"/>
        <v>44743</v>
      </c>
      <c r="B22" s="49">
        <v>7</v>
      </c>
      <c r="C22" s="20">
        <f t="shared" si="1"/>
        <v>3447.1030000000001</v>
      </c>
      <c r="D22" s="50">
        <f t="shared" si="0"/>
        <v>7.7560000000000002</v>
      </c>
      <c r="E22" s="50">
        <f t="shared" si="6"/>
        <v>858.87272893731449</v>
      </c>
      <c r="F22" s="50">
        <f t="shared" si="2"/>
        <v>866.62900000000002</v>
      </c>
      <c r="G22" s="50">
        <f t="shared" si="5"/>
        <v>2588.23</v>
      </c>
      <c r="K22" s="35"/>
      <c r="L22" s="35"/>
      <c r="M22" s="37"/>
    </row>
    <row r="23" spans="1:13" x14ac:dyDescent="0.25">
      <c r="A23" s="48">
        <f>EDATE(A22,1)</f>
        <v>44774</v>
      </c>
      <c r="B23" s="49">
        <v>8</v>
      </c>
      <c r="C23" s="20">
        <f t="shared" si="1"/>
        <v>2588.23</v>
      </c>
      <c r="D23" s="50">
        <f t="shared" si="0"/>
        <v>5.8239999999999998</v>
      </c>
      <c r="E23" s="50">
        <f t="shared" si="6"/>
        <v>860.80519257742344</v>
      </c>
      <c r="F23" s="50">
        <f t="shared" si="2"/>
        <v>866.62900000000002</v>
      </c>
      <c r="G23" s="50">
        <f t="shared" si="5"/>
        <v>1727.425</v>
      </c>
      <c r="K23" s="35"/>
      <c r="L23" s="35"/>
      <c r="M23" s="37"/>
    </row>
    <row r="24" spans="1:13" x14ac:dyDescent="0.25">
      <c r="A24" s="48">
        <f t="shared" si="3"/>
        <v>44805</v>
      </c>
      <c r="B24" s="49">
        <v>9</v>
      </c>
      <c r="C24" s="20">
        <f t="shared" si="1"/>
        <v>1727.425</v>
      </c>
      <c r="D24" s="50">
        <f t="shared" si="0"/>
        <v>3.887</v>
      </c>
      <c r="E24" s="50">
        <f t="shared" si="6"/>
        <v>862.74200426072264</v>
      </c>
      <c r="F24" s="50">
        <f t="shared" si="2"/>
        <v>866.62900000000002</v>
      </c>
      <c r="G24" s="50">
        <f t="shared" si="5"/>
        <v>864.68299999999999</v>
      </c>
      <c r="K24" s="35"/>
      <c r="L24" s="35"/>
      <c r="M24" s="37"/>
    </row>
    <row r="25" spans="1:13" x14ac:dyDescent="0.25">
      <c r="A25" s="48">
        <f t="shared" si="3"/>
        <v>44835</v>
      </c>
      <c r="B25" s="49">
        <v>10</v>
      </c>
      <c r="C25" s="20">
        <f t="shared" si="1"/>
        <v>864.68299999999999</v>
      </c>
      <c r="D25" s="50">
        <f t="shared" si="0"/>
        <v>1.946</v>
      </c>
      <c r="E25" s="50">
        <f t="shared" si="6"/>
        <v>864.68317377030917</v>
      </c>
      <c r="F25" s="50">
        <f t="shared" si="2"/>
        <v>866.62900000000002</v>
      </c>
      <c r="G25" s="50">
        <f t="shared" si="5"/>
        <v>0</v>
      </c>
    </row>
    <row r="26" spans="1:13" ht="23.25" customHeight="1" x14ac:dyDescent="0.25">
      <c r="A26" s="48"/>
      <c r="B26" s="49"/>
      <c r="C26" s="20"/>
      <c r="D26" s="50"/>
      <c r="E26" s="50"/>
      <c r="F26" s="50"/>
      <c r="G26" s="50"/>
    </row>
    <row r="27" spans="1:13" x14ac:dyDescent="0.25">
      <c r="A27" s="48"/>
      <c r="B27" s="49"/>
      <c r="C27" s="20"/>
      <c r="D27" s="50"/>
      <c r="E27" s="50"/>
      <c r="F27" s="50"/>
      <c r="G27" s="50"/>
    </row>
    <row r="28" spans="1:13" x14ac:dyDescent="0.25">
      <c r="A28" s="48"/>
      <c r="B28" s="49"/>
      <c r="C28" s="20"/>
      <c r="D28" s="50"/>
      <c r="E28" s="50"/>
      <c r="F28" s="50"/>
      <c r="G28" s="50"/>
    </row>
    <row r="29" spans="1:13" x14ac:dyDescent="0.25">
      <c r="A29" s="48"/>
      <c r="B29" s="49"/>
      <c r="C29" s="20"/>
      <c r="D29" s="50"/>
      <c r="E29" s="50"/>
      <c r="F29" s="50"/>
      <c r="G29" s="50"/>
    </row>
    <row r="30" spans="1:13" x14ac:dyDescent="0.25">
      <c r="A30" s="48"/>
      <c r="B30" s="49"/>
      <c r="C30" s="20"/>
      <c r="D30" s="50"/>
      <c r="E30" s="50"/>
      <c r="F30" s="50"/>
      <c r="G30" s="50"/>
    </row>
    <row r="31" spans="1:13" x14ac:dyDescent="0.25">
      <c r="A31" s="48"/>
      <c r="B31" s="49"/>
      <c r="C31" s="20"/>
      <c r="D31" s="50"/>
      <c r="E31" s="50"/>
      <c r="F31" s="50"/>
      <c r="G31" s="50"/>
    </row>
    <row r="32" spans="1:13" x14ac:dyDescent="0.25">
      <c r="A32" s="48"/>
      <c r="B32" s="49"/>
      <c r="C32" s="20"/>
      <c r="D32" s="50"/>
      <c r="E32" s="50"/>
      <c r="F32" s="50"/>
      <c r="G32" s="50"/>
    </row>
    <row r="33" spans="1:7" x14ac:dyDescent="0.25">
      <c r="A33" s="48"/>
      <c r="B33" s="49"/>
      <c r="C33" s="20"/>
      <c r="D33" s="50"/>
      <c r="E33" s="50"/>
      <c r="F33" s="50"/>
      <c r="G33" s="50"/>
    </row>
    <row r="34" spans="1:7" x14ac:dyDescent="0.25">
      <c r="A34" s="48"/>
      <c r="B34" s="49"/>
      <c r="C34" s="20"/>
      <c r="D34" s="50"/>
      <c r="E34" s="50"/>
      <c r="F34" s="50"/>
      <c r="G34" s="50"/>
    </row>
    <row r="35" spans="1:7" x14ac:dyDescent="0.25">
      <c r="A35" s="48"/>
      <c r="B35" s="49"/>
      <c r="C35" s="20"/>
      <c r="D35" s="50"/>
      <c r="E35" s="50"/>
      <c r="F35" s="50"/>
      <c r="G35" s="50"/>
    </row>
    <row r="36" spans="1:7" x14ac:dyDescent="0.25">
      <c r="A36" s="48"/>
      <c r="B36" s="49"/>
      <c r="C36" s="20"/>
      <c r="D36" s="50"/>
      <c r="E36" s="50"/>
      <c r="F36" s="50"/>
      <c r="G36" s="50"/>
    </row>
    <row r="37" spans="1:7" x14ac:dyDescent="0.25">
      <c r="A37" s="48"/>
      <c r="B37" s="49"/>
      <c r="C37" s="20"/>
      <c r="D37" s="50"/>
      <c r="E37" s="50"/>
      <c r="F37" s="50"/>
      <c r="G37" s="50"/>
    </row>
    <row r="38" spans="1:7" x14ac:dyDescent="0.25">
      <c r="A38" s="48"/>
      <c r="B38" s="49"/>
      <c r="C38" s="20"/>
      <c r="D38" s="50"/>
      <c r="E38" s="50"/>
      <c r="F38" s="50"/>
      <c r="G38" s="50"/>
    </row>
    <row r="39" spans="1:7" x14ac:dyDescent="0.25">
      <c r="A39" s="48"/>
      <c r="B39" s="49"/>
      <c r="C39" s="20"/>
      <c r="D39" s="50"/>
      <c r="E39" s="50"/>
      <c r="F39" s="50"/>
      <c r="G39" s="60"/>
    </row>
    <row r="40" spans="1:7" x14ac:dyDescent="0.25">
      <c r="A40" s="48"/>
      <c r="B40" s="49"/>
      <c r="C40" s="20"/>
      <c r="D40" s="50"/>
      <c r="E40" s="50"/>
      <c r="F40" s="50"/>
      <c r="G40" s="50"/>
    </row>
    <row r="41" spans="1:7" x14ac:dyDescent="0.25">
      <c r="A41" s="48"/>
      <c r="B41" s="49"/>
      <c r="C41" s="20"/>
      <c r="D41" s="50"/>
      <c r="E41" s="50"/>
      <c r="F41" s="50"/>
      <c r="G41" s="50"/>
    </row>
    <row r="42" spans="1:7" x14ac:dyDescent="0.25">
      <c r="A42" s="48"/>
      <c r="B42" s="49"/>
      <c r="C42" s="20"/>
      <c r="D42" s="50"/>
      <c r="E42" s="50"/>
      <c r="F42" s="50"/>
      <c r="G42" s="50"/>
    </row>
    <row r="43" spans="1:7" x14ac:dyDescent="0.25">
      <c r="A43" s="48"/>
      <c r="B43" s="49"/>
      <c r="C43" s="20"/>
      <c r="D43" s="50"/>
      <c r="E43" s="50"/>
      <c r="F43" s="50"/>
      <c r="G43" s="50"/>
    </row>
    <row r="44" spans="1:7" x14ac:dyDescent="0.25">
      <c r="A44" s="48"/>
      <c r="B44" s="49"/>
      <c r="C44" s="20"/>
      <c r="D44" s="50"/>
      <c r="E44" s="50"/>
      <c r="F44" s="50"/>
      <c r="G44" s="50"/>
    </row>
    <row r="45" spans="1:7" x14ac:dyDescent="0.25">
      <c r="A45" s="48"/>
      <c r="B45" s="49"/>
      <c r="C45" s="20"/>
      <c r="D45" s="50"/>
      <c r="E45" s="50"/>
      <c r="F45" s="50"/>
      <c r="G45" s="50"/>
    </row>
    <row r="46" spans="1:7" x14ac:dyDescent="0.25">
      <c r="A46" s="48"/>
      <c r="B46" s="49"/>
      <c r="C46" s="20"/>
      <c r="D46" s="50"/>
      <c r="E46" s="50"/>
      <c r="F46" s="50"/>
      <c r="G46" s="50"/>
    </row>
    <row r="47" spans="1:7" x14ac:dyDescent="0.25">
      <c r="A47" s="48"/>
      <c r="B47" s="49"/>
      <c r="C47" s="20"/>
      <c r="D47" s="50"/>
      <c r="E47" s="50"/>
      <c r="F47" s="50"/>
      <c r="G47" s="50"/>
    </row>
    <row r="48" spans="1:7" x14ac:dyDescent="0.25">
      <c r="A48" s="48"/>
      <c r="B48" s="49"/>
      <c r="C48" s="20"/>
      <c r="D48" s="50"/>
      <c r="E48" s="50"/>
      <c r="F48" s="50"/>
      <c r="G48" s="50"/>
    </row>
    <row r="49" spans="1:7" x14ac:dyDescent="0.25">
      <c r="A49" s="48"/>
      <c r="B49" s="49"/>
      <c r="C49" s="20"/>
      <c r="D49" s="50"/>
      <c r="E49" s="50"/>
      <c r="F49" s="50"/>
      <c r="G49" s="50"/>
    </row>
    <row r="50" spans="1:7" x14ac:dyDescent="0.25">
      <c r="A50" s="48"/>
      <c r="B50" s="49"/>
      <c r="C50" s="20"/>
      <c r="D50" s="50"/>
      <c r="E50" s="50"/>
      <c r="F50" s="50"/>
      <c r="G50" s="50"/>
    </row>
    <row r="51" spans="1:7" x14ac:dyDescent="0.25">
      <c r="A51" s="48"/>
      <c r="B51" s="49"/>
      <c r="C51" s="20"/>
      <c r="D51" s="50"/>
      <c r="E51" s="50"/>
      <c r="F51" s="50"/>
      <c r="G51" s="50"/>
    </row>
    <row r="52" spans="1:7" x14ac:dyDescent="0.25">
      <c r="A52" s="48"/>
      <c r="B52" s="49"/>
      <c r="C52" s="20"/>
      <c r="D52" s="50"/>
      <c r="E52" s="50"/>
      <c r="F52" s="50"/>
      <c r="G52" s="50"/>
    </row>
    <row r="53" spans="1:7" x14ac:dyDescent="0.25">
      <c r="A53" s="48"/>
      <c r="B53" s="49"/>
      <c r="C53" s="20"/>
      <c r="D53" s="50"/>
      <c r="E53" s="50"/>
      <c r="F53" s="50"/>
      <c r="G53" s="50"/>
    </row>
    <row r="54" spans="1:7" x14ac:dyDescent="0.25">
      <c r="A54" s="48"/>
      <c r="B54" s="49"/>
      <c r="C54" s="20"/>
      <c r="D54" s="50"/>
      <c r="E54" s="50"/>
      <c r="F54" s="50"/>
      <c r="G54" s="50"/>
    </row>
    <row r="55" spans="1:7" x14ac:dyDescent="0.25">
      <c r="A55" s="48"/>
      <c r="B55" s="49"/>
      <c r="C55" s="20"/>
      <c r="D55" s="50"/>
      <c r="E55" s="50"/>
      <c r="F55" s="50"/>
      <c r="G55" s="50"/>
    </row>
    <row r="56" spans="1:7" x14ac:dyDescent="0.25">
      <c r="A56" s="48"/>
      <c r="B56" s="49"/>
      <c r="C56" s="20"/>
      <c r="D56" s="50"/>
      <c r="E56" s="50"/>
      <c r="F56" s="50"/>
      <c r="G56" s="50"/>
    </row>
    <row r="57" spans="1:7" x14ac:dyDescent="0.25">
      <c r="A57" s="48"/>
      <c r="B57" s="49"/>
      <c r="C57" s="20"/>
      <c r="D57" s="50"/>
      <c r="E57" s="50"/>
      <c r="F57" s="50"/>
      <c r="G57" s="50"/>
    </row>
    <row r="58" spans="1:7" x14ac:dyDescent="0.25">
      <c r="A58" s="48"/>
      <c r="B58" s="49"/>
      <c r="C58" s="20"/>
      <c r="D58" s="50"/>
      <c r="E58" s="50"/>
      <c r="F58" s="50"/>
      <c r="G58" s="50"/>
    </row>
    <row r="59" spans="1:7" x14ac:dyDescent="0.25">
      <c r="A59" s="48"/>
      <c r="B59" s="49"/>
      <c r="C59" s="20"/>
      <c r="D59" s="50"/>
      <c r="E59" s="50"/>
      <c r="F59" s="50"/>
      <c r="G59" s="50"/>
    </row>
    <row r="60" spans="1:7" x14ac:dyDescent="0.25">
      <c r="A60" s="48"/>
      <c r="B60" s="49"/>
      <c r="C60" s="20"/>
      <c r="D60" s="50"/>
      <c r="E60" s="50"/>
      <c r="F60" s="50"/>
      <c r="G60" s="50"/>
    </row>
    <row r="61" spans="1:7" x14ac:dyDescent="0.25">
      <c r="A61" s="48"/>
      <c r="B61" s="49"/>
      <c r="C61" s="20"/>
      <c r="D61" s="50"/>
      <c r="E61" s="50"/>
      <c r="F61" s="50"/>
      <c r="G61" s="50"/>
    </row>
    <row r="62" spans="1:7" x14ac:dyDescent="0.25">
      <c r="A62" s="48"/>
      <c r="B62" s="49"/>
      <c r="C62" s="20"/>
      <c r="D62" s="50"/>
      <c r="E62" s="50"/>
      <c r="F62" s="50"/>
      <c r="G62" s="50"/>
    </row>
    <row r="63" spans="1:7" x14ac:dyDescent="0.25">
      <c r="A63" s="48"/>
      <c r="B63" s="49"/>
      <c r="C63" s="20"/>
      <c r="D63" s="50"/>
      <c r="E63" s="50"/>
      <c r="F63" s="50"/>
      <c r="G63" s="50"/>
    </row>
    <row r="64" spans="1:7" x14ac:dyDescent="0.25">
      <c r="A64" s="48"/>
      <c r="B64" s="49"/>
      <c r="C64" s="20"/>
      <c r="D64" s="50"/>
      <c r="E64" s="50"/>
      <c r="F64" s="50"/>
      <c r="G64" s="50"/>
    </row>
    <row r="65" spans="1:7" x14ac:dyDescent="0.25">
      <c r="A65" s="48"/>
      <c r="B65" s="49"/>
      <c r="C65" s="20"/>
      <c r="D65" s="50"/>
      <c r="E65" s="50"/>
      <c r="F65" s="50"/>
      <c r="G65" s="50"/>
    </row>
    <row r="66" spans="1:7" x14ac:dyDescent="0.25">
      <c r="A66" s="48"/>
      <c r="B66" s="49"/>
      <c r="C66" s="20"/>
      <c r="D66" s="50"/>
      <c r="E66" s="50"/>
      <c r="F66" s="50"/>
      <c r="G66" s="50"/>
    </row>
    <row r="67" spans="1:7" x14ac:dyDescent="0.25">
      <c r="A67" s="48"/>
      <c r="B67" s="49"/>
      <c r="C67" s="20"/>
      <c r="D67" s="50"/>
      <c r="E67" s="50"/>
      <c r="F67" s="50"/>
      <c r="G67" s="50"/>
    </row>
    <row r="68" spans="1:7" x14ac:dyDescent="0.25">
      <c r="A68" s="48"/>
      <c r="B68" s="49"/>
      <c r="C68" s="20"/>
      <c r="D68" s="50"/>
      <c r="E68" s="50"/>
      <c r="F68" s="50"/>
      <c r="G68" s="50"/>
    </row>
    <row r="69" spans="1:7" x14ac:dyDescent="0.25">
      <c r="A69" s="48"/>
      <c r="B69" s="49"/>
      <c r="C69" s="20"/>
      <c r="D69" s="50"/>
      <c r="E69" s="50"/>
      <c r="F69" s="50"/>
      <c r="G69" s="50"/>
    </row>
    <row r="70" spans="1:7" x14ac:dyDescent="0.25">
      <c r="A70" s="48"/>
      <c r="B70" s="49"/>
      <c r="C70" s="20"/>
      <c r="D70" s="50"/>
      <c r="E70" s="50"/>
      <c r="F70" s="50"/>
      <c r="G70" s="50"/>
    </row>
    <row r="71" spans="1:7" x14ac:dyDescent="0.25">
      <c r="A71" s="48"/>
      <c r="B71" s="49"/>
      <c r="C71" s="20"/>
      <c r="D71" s="50"/>
      <c r="E71" s="50"/>
      <c r="F71" s="50"/>
      <c r="G71" s="50"/>
    </row>
    <row r="72" spans="1:7" x14ac:dyDescent="0.25">
      <c r="A72" s="48"/>
      <c r="B72" s="49"/>
      <c r="C72" s="20"/>
      <c r="D72" s="50"/>
      <c r="E72" s="50"/>
      <c r="F72" s="50"/>
      <c r="G72" s="50"/>
    </row>
    <row r="73" spans="1:7" x14ac:dyDescent="0.25">
      <c r="A73" s="48"/>
      <c r="B73" s="49"/>
      <c r="C73" s="20"/>
      <c r="D73" s="50"/>
      <c r="E73" s="50"/>
      <c r="F73" s="50"/>
      <c r="G73" s="50"/>
    </row>
    <row r="74" spans="1:7" x14ac:dyDescent="0.25">
      <c r="A74" s="48"/>
      <c r="B74" s="49"/>
      <c r="C74" s="20"/>
      <c r="D74" s="50"/>
      <c r="E74" s="50"/>
      <c r="F74" s="50"/>
      <c r="G74" s="50"/>
    </row>
    <row r="75" spans="1:7" x14ac:dyDescent="0.25">
      <c r="A75" s="48"/>
      <c r="B75" s="49"/>
      <c r="C75" s="20"/>
      <c r="D75" s="50"/>
      <c r="E75" s="50"/>
      <c r="F75" s="50"/>
      <c r="G75" s="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1683-877A-4558-B20B-041FB7614881}">
  <dimension ref="A1:M76"/>
  <sheetViews>
    <sheetView workbookViewId="0">
      <selection activeCell="I72" sqref="I72"/>
    </sheetView>
  </sheetViews>
  <sheetFormatPr defaultColWidth="9.140625" defaultRowHeight="15" x14ac:dyDescent="0.25"/>
  <cols>
    <col min="1" max="1" width="9.140625" style="15"/>
    <col min="2" max="2" width="7.85546875" style="15" customWidth="1"/>
    <col min="3" max="3" width="14.7109375" style="15" customWidth="1"/>
    <col min="4" max="4" width="14.28515625" style="15" customWidth="1"/>
    <col min="5" max="7" width="14.7109375" style="15" customWidth="1"/>
    <col min="8" max="257" width="9.140625" style="15"/>
    <col min="258" max="258" width="7.85546875" style="15" customWidth="1"/>
    <col min="259" max="259" width="14.7109375" style="15" customWidth="1"/>
    <col min="260" max="260" width="14.28515625" style="15" customWidth="1"/>
    <col min="261" max="263" width="14.7109375" style="15" customWidth="1"/>
    <col min="264" max="513" width="9.140625" style="15"/>
    <col min="514" max="514" width="7.85546875" style="15" customWidth="1"/>
    <col min="515" max="515" width="14.7109375" style="15" customWidth="1"/>
    <col min="516" max="516" width="14.28515625" style="15" customWidth="1"/>
    <col min="517" max="519" width="14.7109375" style="15" customWidth="1"/>
    <col min="520" max="769" width="9.140625" style="15"/>
    <col min="770" max="770" width="7.85546875" style="15" customWidth="1"/>
    <col min="771" max="771" width="14.7109375" style="15" customWidth="1"/>
    <col min="772" max="772" width="14.28515625" style="15" customWidth="1"/>
    <col min="773" max="775" width="14.7109375" style="15" customWidth="1"/>
    <col min="776" max="1025" width="9.140625" style="15"/>
    <col min="1026" max="1026" width="7.85546875" style="15" customWidth="1"/>
    <col min="1027" max="1027" width="14.7109375" style="15" customWidth="1"/>
    <col min="1028" max="1028" width="14.28515625" style="15" customWidth="1"/>
    <col min="1029" max="1031" width="14.7109375" style="15" customWidth="1"/>
    <col min="1032" max="1281" width="9.140625" style="15"/>
    <col min="1282" max="1282" width="7.85546875" style="15" customWidth="1"/>
    <col min="1283" max="1283" width="14.7109375" style="15" customWidth="1"/>
    <col min="1284" max="1284" width="14.28515625" style="15" customWidth="1"/>
    <col min="1285" max="1287" width="14.7109375" style="15" customWidth="1"/>
    <col min="1288" max="1537" width="9.140625" style="15"/>
    <col min="1538" max="1538" width="7.85546875" style="15" customWidth="1"/>
    <col min="1539" max="1539" width="14.7109375" style="15" customWidth="1"/>
    <col min="1540" max="1540" width="14.28515625" style="15" customWidth="1"/>
    <col min="1541" max="1543" width="14.7109375" style="15" customWidth="1"/>
    <col min="1544" max="1793" width="9.140625" style="15"/>
    <col min="1794" max="1794" width="7.85546875" style="15" customWidth="1"/>
    <col min="1795" max="1795" width="14.7109375" style="15" customWidth="1"/>
    <col min="1796" max="1796" width="14.28515625" style="15" customWidth="1"/>
    <col min="1797" max="1799" width="14.7109375" style="15" customWidth="1"/>
    <col min="1800" max="2049" width="9.140625" style="15"/>
    <col min="2050" max="2050" width="7.85546875" style="15" customWidth="1"/>
    <col min="2051" max="2051" width="14.7109375" style="15" customWidth="1"/>
    <col min="2052" max="2052" width="14.28515625" style="15" customWidth="1"/>
    <col min="2053" max="2055" width="14.7109375" style="15" customWidth="1"/>
    <col min="2056" max="2305" width="9.140625" style="15"/>
    <col min="2306" max="2306" width="7.85546875" style="15" customWidth="1"/>
    <col min="2307" max="2307" width="14.7109375" style="15" customWidth="1"/>
    <col min="2308" max="2308" width="14.28515625" style="15" customWidth="1"/>
    <col min="2309" max="2311" width="14.7109375" style="15" customWidth="1"/>
    <col min="2312" max="2561" width="9.140625" style="15"/>
    <col min="2562" max="2562" width="7.85546875" style="15" customWidth="1"/>
    <col min="2563" max="2563" width="14.7109375" style="15" customWidth="1"/>
    <col min="2564" max="2564" width="14.28515625" style="15" customWidth="1"/>
    <col min="2565" max="2567" width="14.7109375" style="15" customWidth="1"/>
    <col min="2568" max="2817" width="9.140625" style="15"/>
    <col min="2818" max="2818" width="7.85546875" style="15" customWidth="1"/>
    <col min="2819" max="2819" width="14.7109375" style="15" customWidth="1"/>
    <col min="2820" max="2820" width="14.28515625" style="15" customWidth="1"/>
    <col min="2821" max="2823" width="14.7109375" style="15" customWidth="1"/>
    <col min="2824" max="3073" width="9.140625" style="15"/>
    <col min="3074" max="3074" width="7.85546875" style="15" customWidth="1"/>
    <col min="3075" max="3075" width="14.7109375" style="15" customWidth="1"/>
    <col min="3076" max="3076" width="14.28515625" style="15" customWidth="1"/>
    <col min="3077" max="3079" width="14.7109375" style="15" customWidth="1"/>
    <col min="3080" max="3329" width="9.140625" style="15"/>
    <col min="3330" max="3330" width="7.85546875" style="15" customWidth="1"/>
    <col min="3331" max="3331" width="14.7109375" style="15" customWidth="1"/>
    <col min="3332" max="3332" width="14.28515625" style="15" customWidth="1"/>
    <col min="3333" max="3335" width="14.7109375" style="15" customWidth="1"/>
    <col min="3336" max="3585" width="9.140625" style="15"/>
    <col min="3586" max="3586" width="7.85546875" style="15" customWidth="1"/>
    <col min="3587" max="3587" width="14.7109375" style="15" customWidth="1"/>
    <col min="3588" max="3588" width="14.28515625" style="15" customWidth="1"/>
    <col min="3589" max="3591" width="14.7109375" style="15" customWidth="1"/>
    <col min="3592" max="3841" width="9.140625" style="15"/>
    <col min="3842" max="3842" width="7.85546875" style="15" customWidth="1"/>
    <col min="3843" max="3843" width="14.7109375" style="15" customWidth="1"/>
    <col min="3844" max="3844" width="14.28515625" style="15" customWidth="1"/>
    <col min="3845" max="3847" width="14.7109375" style="15" customWidth="1"/>
    <col min="3848" max="4097" width="9.140625" style="15"/>
    <col min="4098" max="4098" width="7.85546875" style="15" customWidth="1"/>
    <col min="4099" max="4099" width="14.7109375" style="15" customWidth="1"/>
    <col min="4100" max="4100" width="14.28515625" style="15" customWidth="1"/>
    <col min="4101" max="4103" width="14.7109375" style="15" customWidth="1"/>
    <col min="4104" max="4353" width="9.140625" style="15"/>
    <col min="4354" max="4354" width="7.85546875" style="15" customWidth="1"/>
    <col min="4355" max="4355" width="14.7109375" style="15" customWidth="1"/>
    <col min="4356" max="4356" width="14.28515625" style="15" customWidth="1"/>
    <col min="4357" max="4359" width="14.7109375" style="15" customWidth="1"/>
    <col min="4360" max="4609" width="9.140625" style="15"/>
    <col min="4610" max="4610" width="7.85546875" style="15" customWidth="1"/>
    <col min="4611" max="4611" width="14.7109375" style="15" customWidth="1"/>
    <col min="4612" max="4612" width="14.28515625" style="15" customWidth="1"/>
    <col min="4613" max="4615" width="14.7109375" style="15" customWidth="1"/>
    <col min="4616" max="4865" width="9.140625" style="15"/>
    <col min="4866" max="4866" width="7.85546875" style="15" customWidth="1"/>
    <col min="4867" max="4867" width="14.7109375" style="15" customWidth="1"/>
    <col min="4868" max="4868" width="14.28515625" style="15" customWidth="1"/>
    <col min="4869" max="4871" width="14.7109375" style="15" customWidth="1"/>
    <col min="4872" max="5121" width="9.140625" style="15"/>
    <col min="5122" max="5122" width="7.85546875" style="15" customWidth="1"/>
    <col min="5123" max="5123" width="14.7109375" style="15" customWidth="1"/>
    <col min="5124" max="5124" width="14.28515625" style="15" customWidth="1"/>
    <col min="5125" max="5127" width="14.7109375" style="15" customWidth="1"/>
    <col min="5128" max="5377" width="9.140625" style="15"/>
    <col min="5378" max="5378" width="7.85546875" style="15" customWidth="1"/>
    <col min="5379" max="5379" width="14.7109375" style="15" customWidth="1"/>
    <col min="5380" max="5380" width="14.28515625" style="15" customWidth="1"/>
    <col min="5381" max="5383" width="14.7109375" style="15" customWidth="1"/>
    <col min="5384" max="5633" width="9.140625" style="15"/>
    <col min="5634" max="5634" width="7.85546875" style="15" customWidth="1"/>
    <col min="5635" max="5635" width="14.7109375" style="15" customWidth="1"/>
    <col min="5636" max="5636" width="14.28515625" style="15" customWidth="1"/>
    <col min="5637" max="5639" width="14.7109375" style="15" customWidth="1"/>
    <col min="5640" max="5889" width="9.140625" style="15"/>
    <col min="5890" max="5890" width="7.85546875" style="15" customWidth="1"/>
    <col min="5891" max="5891" width="14.7109375" style="15" customWidth="1"/>
    <col min="5892" max="5892" width="14.28515625" style="15" customWidth="1"/>
    <col min="5893" max="5895" width="14.7109375" style="15" customWidth="1"/>
    <col min="5896" max="6145" width="9.140625" style="15"/>
    <col min="6146" max="6146" width="7.85546875" style="15" customWidth="1"/>
    <col min="6147" max="6147" width="14.7109375" style="15" customWidth="1"/>
    <col min="6148" max="6148" width="14.28515625" style="15" customWidth="1"/>
    <col min="6149" max="6151" width="14.7109375" style="15" customWidth="1"/>
    <col min="6152" max="6401" width="9.140625" style="15"/>
    <col min="6402" max="6402" width="7.85546875" style="15" customWidth="1"/>
    <col min="6403" max="6403" width="14.7109375" style="15" customWidth="1"/>
    <col min="6404" max="6404" width="14.28515625" style="15" customWidth="1"/>
    <col min="6405" max="6407" width="14.7109375" style="15" customWidth="1"/>
    <col min="6408" max="6657" width="9.140625" style="15"/>
    <col min="6658" max="6658" width="7.85546875" style="15" customWidth="1"/>
    <col min="6659" max="6659" width="14.7109375" style="15" customWidth="1"/>
    <col min="6660" max="6660" width="14.28515625" style="15" customWidth="1"/>
    <col min="6661" max="6663" width="14.7109375" style="15" customWidth="1"/>
    <col min="6664" max="6913" width="9.140625" style="15"/>
    <col min="6914" max="6914" width="7.85546875" style="15" customWidth="1"/>
    <col min="6915" max="6915" width="14.7109375" style="15" customWidth="1"/>
    <col min="6916" max="6916" width="14.28515625" style="15" customWidth="1"/>
    <col min="6917" max="6919" width="14.7109375" style="15" customWidth="1"/>
    <col min="6920" max="7169" width="9.140625" style="15"/>
    <col min="7170" max="7170" width="7.85546875" style="15" customWidth="1"/>
    <col min="7171" max="7171" width="14.7109375" style="15" customWidth="1"/>
    <col min="7172" max="7172" width="14.28515625" style="15" customWidth="1"/>
    <col min="7173" max="7175" width="14.7109375" style="15" customWidth="1"/>
    <col min="7176" max="7425" width="9.140625" style="15"/>
    <col min="7426" max="7426" width="7.85546875" style="15" customWidth="1"/>
    <col min="7427" max="7427" width="14.7109375" style="15" customWidth="1"/>
    <col min="7428" max="7428" width="14.28515625" style="15" customWidth="1"/>
    <col min="7429" max="7431" width="14.7109375" style="15" customWidth="1"/>
    <col min="7432" max="7681" width="9.140625" style="15"/>
    <col min="7682" max="7682" width="7.85546875" style="15" customWidth="1"/>
    <col min="7683" max="7683" width="14.7109375" style="15" customWidth="1"/>
    <col min="7684" max="7684" width="14.28515625" style="15" customWidth="1"/>
    <col min="7685" max="7687" width="14.7109375" style="15" customWidth="1"/>
    <col min="7688" max="7937" width="9.140625" style="15"/>
    <col min="7938" max="7938" width="7.85546875" style="15" customWidth="1"/>
    <col min="7939" max="7939" width="14.7109375" style="15" customWidth="1"/>
    <col min="7940" max="7940" width="14.28515625" style="15" customWidth="1"/>
    <col min="7941" max="7943" width="14.7109375" style="15" customWidth="1"/>
    <col min="7944" max="8193" width="9.140625" style="15"/>
    <col min="8194" max="8194" width="7.85546875" style="15" customWidth="1"/>
    <col min="8195" max="8195" width="14.7109375" style="15" customWidth="1"/>
    <col min="8196" max="8196" width="14.28515625" style="15" customWidth="1"/>
    <col min="8197" max="8199" width="14.7109375" style="15" customWidth="1"/>
    <col min="8200" max="8449" width="9.140625" style="15"/>
    <col min="8450" max="8450" width="7.85546875" style="15" customWidth="1"/>
    <col min="8451" max="8451" width="14.7109375" style="15" customWidth="1"/>
    <col min="8452" max="8452" width="14.28515625" style="15" customWidth="1"/>
    <col min="8453" max="8455" width="14.7109375" style="15" customWidth="1"/>
    <col min="8456" max="8705" width="9.140625" style="15"/>
    <col min="8706" max="8706" width="7.85546875" style="15" customWidth="1"/>
    <col min="8707" max="8707" width="14.7109375" style="15" customWidth="1"/>
    <col min="8708" max="8708" width="14.28515625" style="15" customWidth="1"/>
    <col min="8709" max="8711" width="14.7109375" style="15" customWidth="1"/>
    <col min="8712" max="8961" width="9.140625" style="15"/>
    <col min="8962" max="8962" width="7.85546875" style="15" customWidth="1"/>
    <col min="8963" max="8963" width="14.7109375" style="15" customWidth="1"/>
    <col min="8964" max="8964" width="14.28515625" style="15" customWidth="1"/>
    <col min="8965" max="8967" width="14.7109375" style="15" customWidth="1"/>
    <col min="8968" max="9217" width="9.140625" style="15"/>
    <col min="9218" max="9218" width="7.85546875" style="15" customWidth="1"/>
    <col min="9219" max="9219" width="14.7109375" style="15" customWidth="1"/>
    <col min="9220" max="9220" width="14.28515625" style="15" customWidth="1"/>
    <col min="9221" max="9223" width="14.7109375" style="15" customWidth="1"/>
    <col min="9224" max="9473" width="9.140625" style="15"/>
    <col min="9474" max="9474" width="7.85546875" style="15" customWidth="1"/>
    <col min="9475" max="9475" width="14.7109375" style="15" customWidth="1"/>
    <col min="9476" max="9476" width="14.28515625" style="15" customWidth="1"/>
    <col min="9477" max="9479" width="14.7109375" style="15" customWidth="1"/>
    <col min="9480" max="9729" width="9.140625" style="15"/>
    <col min="9730" max="9730" width="7.85546875" style="15" customWidth="1"/>
    <col min="9731" max="9731" width="14.7109375" style="15" customWidth="1"/>
    <col min="9732" max="9732" width="14.28515625" style="15" customWidth="1"/>
    <col min="9733" max="9735" width="14.7109375" style="15" customWidth="1"/>
    <col min="9736" max="9985" width="9.140625" style="15"/>
    <col min="9986" max="9986" width="7.85546875" style="15" customWidth="1"/>
    <col min="9987" max="9987" width="14.7109375" style="15" customWidth="1"/>
    <col min="9988" max="9988" width="14.28515625" style="15" customWidth="1"/>
    <col min="9989" max="9991" width="14.7109375" style="15" customWidth="1"/>
    <col min="9992" max="10241" width="9.140625" style="15"/>
    <col min="10242" max="10242" width="7.85546875" style="15" customWidth="1"/>
    <col min="10243" max="10243" width="14.7109375" style="15" customWidth="1"/>
    <col min="10244" max="10244" width="14.28515625" style="15" customWidth="1"/>
    <col min="10245" max="10247" width="14.7109375" style="15" customWidth="1"/>
    <col min="10248" max="10497" width="9.140625" style="15"/>
    <col min="10498" max="10498" width="7.85546875" style="15" customWidth="1"/>
    <col min="10499" max="10499" width="14.7109375" style="15" customWidth="1"/>
    <col min="10500" max="10500" width="14.28515625" style="15" customWidth="1"/>
    <col min="10501" max="10503" width="14.7109375" style="15" customWidth="1"/>
    <col min="10504" max="10753" width="9.140625" style="15"/>
    <col min="10754" max="10754" width="7.85546875" style="15" customWidth="1"/>
    <col min="10755" max="10755" width="14.7109375" style="15" customWidth="1"/>
    <col min="10756" max="10756" width="14.28515625" style="15" customWidth="1"/>
    <col min="10757" max="10759" width="14.7109375" style="15" customWidth="1"/>
    <col min="10760" max="11009" width="9.140625" style="15"/>
    <col min="11010" max="11010" width="7.85546875" style="15" customWidth="1"/>
    <col min="11011" max="11011" width="14.7109375" style="15" customWidth="1"/>
    <col min="11012" max="11012" width="14.28515625" style="15" customWidth="1"/>
    <col min="11013" max="11015" width="14.7109375" style="15" customWidth="1"/>
    <col min="11016" max="11265" width="9.140625" style="15"/>
    <col min="11266" max="11266" width="7.85546875" style="15" customWidth="1"/>
    <col min="11267" max="11267" width="14.7109375" style="15" customWidth="1"/>
    <col min="11268" max="11268" width="14.28515625" style="15" customWidth="1"/>
    <col min="11269" max="11271" width="14.7109375" style="15" customWidth="1"/>
    <col min="11272" max="11521" width="9.140625" style="15"/>
    <col min="11522" max="11522" width="7.85546875" style="15" customWidth="1"/>
    <col min="11523" max="11523" width="14.7109375" style="15" customWidth="1"/>
    <col min="11524" max="11524" width="14.28515625" style="15" customWidth="1"/>
    <col min="11525" max="11527" width="14.7109375" style="15" customWidth="1"/>
    <col min="11528" max="11777" width="9.140625" style="15"/>
    <col min="11778" max="11778" width="7.85546875" style="15" customWidth="1"/>
    <col min="11779" max="11779" width="14.7109375" style="15" customWidth="1"/>
    <col min="11780" max="11780" width="14.28515625" style="15" customWidth="1"/>
    <col min="11781" max="11783" width="14.7109375" style="15" customWidth="1"/>
    <col min="11784" max="12033" width="9.140625" style="15"/>
    <col min="12034" max="12034" width="7.85546875" style="15" customWidth="1"/>
    <col min="12035" max="12035" width="14.7109375" style="15" customWidth="1"/>
    <col min="12036" max="12036" width="14.28515625" style="15" customWidth="1"/>
    <col min="12037" max="12039" width="14.7109375" style="15" customWidth="1"/>
    <col min="12040" max="12289" width="9.140625" style="15"/>
    <col min="12290" max="12290" width="7.85546875" style="15" customWidth="1"/>
    <col min="12291" max="12291" width="14.7109375" style="15" customWidth="1"/>
    <col min="12292" max="12292" width="14.28515625" style="15" customWidth="1"/>
    <col min="12293" max="12295" width="14.7109375" style="15" customWidth="1"/>
    <col min="12296" max="12545" width="9.140625" style="15"/>
    <col min="12546" max="12546" width="7.85546875" style="15" customWidth="1"/>
    <col min="12547" max="12547" width="14.7109375" style="15" customWidth="1"/>
    <col min="12548" max="12548" width="14.28515625" style="15" customWidth="1"/>
    <col min="12549" max="12551" width="14.7109375" style="15" customWidth="1"/>
    <col min="12552" max="12801" width="9.140625" style="15"/>
    <col min="12802" max="12802" width="7.85546875" style="15" customWidth="1"/>
    <col min="12803" max="12803" width="14.7109375" style="15" customWidth="1"/>
    <col min="12804" max="12804" width="14.28515625" style="15" customWidth="1"/>
    <col min="12805" max="12807" width="14.7109375" style="15" customWidth="1"/>
    <col min="12808" max="13057" width="9.140625" style="15"/>
    <col min="13058" max="13058" width="7.85546875" style="15" customWidth="1"/>
    <col min="13059" max="13059" width="14.7109375" style="15" customWidth="1"/>
    <col min="13060" max="13060" width="14.28515625" style="15" customWidth="1"/>
    <col min="13061" max="13063" width="14.7109375" style="15" customWidth="1"/>
    <col min="13064" max="13313" width="9.140625" style="15"/>
    <col min="13314" max="13314" width="7.85546875" style="15" customWidth="1"/>
    <col min="13315" max="13315" width="14.7109375" style="15" customWidth="1"/>
    <col min="13316" max="13316" width="14.28515625" style="15" customWidth="1"/>
    <col min="13317" max="13319" width="14.7109375" style="15" customWidth="1"/>
    <col min="13320" max="13569" width="9.140625" style="15"/>
    <col min="13570" max="13570" width="7.85546875" style="15" customWidth="1"/>
    <col min="13571" max="13571" width="14.7109375" style="15" customWidth="1"/>
    <col min="13572" max="13572" width="14.28515625" style="15" customWidth="1"/>
    <col min="13573" max="13575" width="14.7109375" style="15" customWidth="1"/>
    <col min="13576" max="13825" width="9.140625" style="15"/>
    <col min="13826" max="13826" width="7.85546875" style="15" customWidth="1"/>
    <col min="13827" max="13827" width="14.7109375" style="15" customWidth="1"/>
    <col min="13828" max="13828" width="14.28515625" style="15" customWidth="1"/>
    <col min="13829" max="13831" width="14.7109375" style="15" customWidth="1"/>
    <col min="13832" max="14081" width="9.140625" style="15"/>
    <col min="14082" max="14082" width="7.85546875" style="15" customWidth="1"/>
    <col min="14083" max="14083" width="14.7109375" style="15" customWidth="1"/>
    <col min="14084" max="14084" width="14.28515625" style="15" customWidth="1"/>
    <col min="14085" max="14087" width="14.7109375" style="15" customWidth="1"/>
    <col min="14088" max="14337" width="9.140625" style="15"/>
    <col min="14338" max="14338" width="7.85546875" style="15" customWidth="1"/>
    <col min="14339" max="14339" width="14.7109375" style="15" customWidth="1"/>
    <col min="14340" max="14340" width="14.28515625" style="15" customWidth="1"/>
    <col min="14341" max="14343" width="14.7109375" style="15" customWidth="1"/>
    <col min="14344" max="14593" width="9.140625" style="15"/>
    <col min="14594" max="14594" width="7.85546875" style="15" customWidth="1"/>
    <col min="14595" max="14595" width="14.7109375" style="15" customWidth="1"/>
    <col min="14596" max="14596" width="14.28515625" style="15" customWidth="1"/>
    <col min="14597" max="14599" width="14.7109375" style="15" customWidth="1"/>
    <col min="14600" max="14849" width="9.140625" style="15"/>
    <col min="14850" max="14850" width="7.85546875" style="15" customWidth="1"/>
    <col min="14851" max="14851" width="14.7109375" style="15" customWidth="1"/>
    <col min="14852" max="14852" width="14.28515625" style="15" customWidth="1"/>
    <col min="14853" max="14855" width="14.7109375" style="15" customWidth="1"/>
    <col min="14856" max="15105" width="9.140625" style="15"/>
    <col min="15106" max="15106" width="7.85546875" style="15" customWidth="1"/>
    <col min="15107" max="15107" width="14.7109375" style="15" customWidth="1"/>
    <col min="15108" max="15108" width="14.28515625" style="15" customWidth="1"/>
    <col min="15109" max="15111" width="14.7109375" style="15" customWidth="1"/>
    <col min="15112" max="15361" width="9.140625" style="15"/>
    <col min="15362" max="15362" width="7.85546875" style="15" customWidth="1"/>
    <col min="15363" max="15363" width="14.7109375" style="15" customWidth="1"/>
    <col min="15364" max="15364" width="14.28515625" style="15" customWidth="1"/>
    <col min="15365" max="15367" width="14.7109375" style="15" customWidth="1"/>
    <col min="15368" max="15617" width="9.140625" style="15"/>
    <col min="15618" max="15618" width="7.85546875" style="15" customWidth="1"/>
    <col min="15619" max="15619" width="14.7109375" style="15" customWidth="1"/>
    <col min="15620" max="15620" width="14.28515625" style="15" customWidth="1"/>
    <col min="15621" max="15623" width="14.7109375" style="15" customWidth="1"/>
    <col min="15624" max="15873" width="9.140625" style="15"/>
    <col min="15874" max="15874" width="7.85546875" style="15" customWidth="1"/>
    <col min="15875" max="15875" width="14.7109375" style="15" customWidth="1"/>
    <col min="15876" max="15876" width="14.28515625" style="15" customWidth="1"/>
    <col min="15877" max="15879" width="14.7109375" style="15" customWidth="1"/>
    <col min="15880" max="16129" width="9.140625" style="15"/>
    <col min="16130" max="16130" width="7.85546875" style="15" customWidth="1"/>
    <col min="16131" max="16131" width="14.7109375" style="15" customWidth="1"/>
    <col min="16132" max="16132" width="14.28515625" style="15" customWidth="1"/>
    <col min="16133" max="16135" width="14.7109375" style="15" customWidth="1"/>
    <col min="16136" max="16384" width="9.140625" style="15"/>
  </cols>
  <sheetData>
    <row r="1" spans="1:13" x14ac:dyDescent="0.25">
      <c r="A1" s="13"/>
      <c r="B1" s="13"/>
      <c r="C1" s="13"/>
      <c r="D1" s="13"/>
      <c r="E1" s="13"/>
      <c r="F1" s="13"/>
      <c r="G1" s="14"/>
    </row>
    <row r="2" spans="1:13" x14ac:dyDescent="0.25">
      <c r="A2" s="13"/>
      <c r="B2" s="13"/>
      <c r="C2" s="13"/>
      <c r="D2" s="13"/>
      <c r="E2" s="13"/>
      <c r="F2" s="16"/>
      <c r="G2" s="17"/>
    </row>
    <row r="3" spans="1:13" x14ac:dyDescent="0.25">
      <c r="A3" s="13"/>
      <c r="B3" s="13"/>
      <c r="C3" s="13"/>
      <c r="D3" s="13"/>
      <c r="E3" s="13"/>
      <c r="F3" s="16"/>
      <c r="G3" s="17"/>
    </row>
    <row r="4" spans="1:13" ht="21" x14ac:dyDescent="0.35">
      <c r="A4" s="13"/>
      <c r="B4" s="18" t="s">
        <v>36</v>
      </c>
      <c r="C4" s="13"/>
      <c r="D4" s="13"/>
      <c r="E4" s="19"/>
      <c r="F4" s="20"/>
      <c r="G4" s="13"/>
      <c r="K4" s="21"/>
      <c r="L4" s="22"/>
    </row>
    <row r="5" spans="1:13" x14ac:dyDescent="0.25">
      <c r="A5" s="13"/>
      <c r="B5" s="13"/>
      <c r="C5" s="13"/>
      <c r="D5" s="13"/>
      <c r="E5" s="13"/>
      <c r="F5" s="20"/>
      <c r="G5" s="13"/>
      <c r="K5" s="23"/>
      <c r="L5" s="22"/>
    </row>
    <row r="6" spans="1:13" x14ac:dyDescent="0.25">
      <c r="A6" s="13"/>
      <c r="B6" s="24" t="s">
        <v>7</v>
      </c>
      <c r="C6" s="25"/>
      <c r="D6" s="26"/>
      <c r="E6" s="27">
        <v>44562</v>
      </c>
      <c r="F6" s="28"/>
      <c r="G6" s="13"/>
      <c r="K6" s="29"/>
      <c r="L6" s="29"/>
    </row>
    <row r="7" spans="1:13" x14ac:dyDescent="0.25">
      <c r="A7" s="13"/>
      <c r="B7" s="30" t="s">
        <v>8</v>
      </c>
      <c r="C7" s="31"/>
      <c r="D7" s="32"/>
      <c r="E7" s="33">
        <v>60</v>
      </c>
      <c r="F7" s="34" t="s">
        <v>9</v>
      </c>
      <c r="G7" s="13"/>
      <c r="K7" s="35"/>
      <c r="L7" s="35"/>
    </row>
    <row r="8" spans="1:13" x14ac:dyDescent="0.25">
      <c r="A8" s="13"/>
      <c r="B8" s="30" t="s">
        <v>10</v>
      </c>
      <c r="C8" s="31"/>
      <c r="E8" s="65">
        <v>10700</v>
      </c>
      <c r="F8" s="34" t="s">
        <v>11</v>
      </c>
      <c r="G8" s="13"/>
      <c r="K8" s="35"/>
      <c r="L8" s="35"/>
    </row>
    <row r="9" spans="1:13" x14ac:dyDescent="0.25">
      <c r="A9" s="13"/>
      <c r="B9" s="30" t="s">
        <v>12</v>
      </c>
      <c r="C9" s="31"/>
      <c r="D9" s="32"/>
      <c r="E9" s="36">
        <v>1</v>
      </c>
      <c r="F9" s="34"/>
      <c r="G9" s="13"/>
      <c r="K9" s="37"/>
      <c r="L9" s="37"/>
    </row>
    <row r="10" spans="1:13" x14ac:dyDescent="0.25">
      <c r="A10" s="13"/>
      <c r="B10" s="30" t="s">
        <v>13</v>
      </c>
      <c r="C10" s="31"/>
      <c r="D10" s="38">
        <f>E6-1</f>
        <v>44561</v>
      </c>
      <c r="E10" s="39">
        <f>E8</f>
        <v>10700</v>
      </c>
      <c r="F10" s="34" t="s">
        <v>11</v>
      </c>
      <c r="G10" s="13"/>
      <c r="K10" s="37"/>
      <c r="L10" s="37"/>
    </row>
    <row r="11" spans="1:13" x14ac:dyDescent="0.25">
      <c r="A11" s="13"/>
      <c r="B11" s="30" t="s">
        <v>14</v>
      </c>
      <c r="C11" s="31"/>
      <c r="D11" s="38">
        <f>EDATE(D10,E7)</f>
        <v>46387</v>
      </c>
      <c r="E11" s="39">
        <v>0</v>
      </c>
      <c r="F11" s="34" t="s">
        <v>11</v>
      </c>
      <c r="G11" s="13"/>
      <c r="K11" s="35"/>
      <c r="L11" s="35"/>
      <c r="M11" s="37"/>
    </row>
    <row r="12" spans="1:13" x14ac:dyDescent="0.25">
      <c r="A12" s="13"/>
      <c r="B12" s="40" t="s">
        <v>30</v>
      </c>
      <c r="C12" s="41"/>
      <c r="D12" s="42"/>
      <c r="E12" s="59">
        <v>2.7E-2</v>
      </c>
      <c r="F12" s="43"/>
      <c r="G12" s="44"/>
      <c r="K12" s="35"/>
      <c r="L12" s="35"/>
      <c r="M12" s="37"/>
    </row>
    <row r="13" spans="1:13" x14ac:dyDescent="0.25">
      <c r="A13" s="13"/>
      <c r="B13" s="45"/>
      <c r="C13" s="31"/>
      <c r="E13" s="46"/>
      <c r="F13" s="45"/>
      <c r="G13" s="44"/>
      <c r="K13" s="35"/>
      <c r="L13" s="35"/>
      <c r="M13" s="37"/>
    </row>
    <row r="14" spans="1:13" x14ac:dyDescent="0.25">
      <c r="K14" s="35"/>
      <c r="L14" s="35"/>
      <c r="M14" s="37"/>
    </row>
    <row r="15" spans="1:13" ht="15.75" thickBot="1" x14ac:dyDescent="0.3">
      <c r="A15" s="47" t="s">
        <v>15</v>
      </c>
      <c r="B15" s="47" t="s">
        <v>16</v>
      </c>
      <c r="C15" s="47" t="s">
        <v>17</v>
      </c>
      <c r="D15" s="47" t="s">
        <v>3</v>
      </c>
      <c r="E15" s="47" t="s">
        <v>18</v>
      </c>
      <c r="F15" s="47" t="s">
        <v>19</v>
      </c>
      <c r="G15" s="47" t="s">
        <v>20</v>
      </c>
      <c r="K15" s="35"/>
      <c r="L15" s="35"/>
      <c r="M15" s="37"/>
    </row>
    <row r="16" spans="1:13" x14ac:dyDescent="0.25">
      <c r="A16" s="48">
        <f>E6</f>
        <v>44562</v>
      </c>
      <c r="B16" s="49">
        <v>1</v>
      </c>
      <c r="C16" s="20">
        <f>E10</f>
        <v>10700</v>
      </c>
      <c r="D16" s="50">
        <f>ROUND(C16*$E$12/12,3)</f>
        <v>24.074999999999999</v>
      </c>
      <c r="E16" s="50">
        <f>PPMT($E$12/12,B16,$E$7,-$E$10,$E$11,0)</f>
        <v>166.76684073416041</v>
      </c>
      <c r="F16" s="50">
        <f>ROUND(PMT($E$12/12,E7,-E10,E11),3)</f>
        <v>190.84200000000001</v>
      </c>
      <c r="G16" s="50">
        <f>ROUND(C16-E16,3)</f>
        <v>10533.233</v>
      </c>
      <c r="K16" s="35"/>
      <c r="L16" s="35"/>
      <c r="M16" s="37"/>
    </row>
    <row r="17" spans="1:13" x14ac:dyDescent="0.25">
      <c r="A17" s="48">
        <f>EDATE(A16,1)</f>
        <v>44593</v>
      </c>
      <c r="B17" s="49">
        <v>2</v>
      </c>
      <c r="C17" s="20">
        <f>G16</f>
        <v>10533.233</v>
      </c>
      <c r="D17" s="50">
        <f t="shared" ref="D17:D25" si="0">ROUND(C17*$E$12/12,3)</f>
        <v>23.7</v>
      </c>
      <c r="E17" s="50">
        <f>PPMT($E$12/12,B17,$E$7,-$E$10,$E$11,0)</f>
        <v>167.14206612581225</v>
      </c>
      <c r="F17" s="50">
        <f>F16</f>
        <v>190.84200000000001</v>
      </c>
      <c r="G17" s="50">
        <f>ROUND(C17-E17,3)</f>
        <v>10366.091</v>
      </c>
      <c r="K17" s="35"/>
      <c r="L17" s="35"/>
      <c r="M17" s="37"/>
    </row>
    <row r="18" spans="1:13" x14ac:dyDescent="0.25">
      <c r="A18" s="48">
        <f>EDATE(A17,1)</f>
        <v>44621</v>
      </c>
      <c r="B18" s="49">
        <v>3</v>
      </c>
      <c r="C18" s="20">
        <f t="shared" ref="C18:C25" si="1">G17</f>
        <v>10366.091</v>
      </c>
      <c r="D18" s="50">
        <f t="shared" si="0"/>
        <v>23.324000000000002</v>
      </c>
      <c r="E18" s="50">
        <f>PPMT($E$12/12,B18,$E$7,-$E$10,$E$11,0)</f>
        <v>167.51813577459535</v>
      </c>
      <c r="F18" s="50">
        <f t="shared" ref="F18:F75" si="2">F17</f>
        <v>190.84200000000001</v>
      </c>
      <c r="G18" s="50">
        <f>ROUND(C18-E18,3)</f>
        <v>10198.573</v>
      </c>
      <c r="K18" s="35"/>
      <c r="L18" s="35"/>
      <c r="M18" s="37"/>
    </row>
    <row r="19" spans="1:13" x14ac:dyDescent="0.25">
      <c r="A19" s="48">
        <f t="shared" ref="A19:A75" si="3">EDATE(A18,1)</f>
        <v>44652</v>
      </c>
      <c r="B19" s="49">
        <v>4</v>
      </c>
      <c r="C19" s="20">
        <f t="shared" si="1"/>
        <v>10198.573</v>
      </c>
      <c r="D19" s="50">
        <f t="shared" si="0"/>
        <v>22.946999999999999</v>
      </c>
      <c r="E19" s="50">
        <f t="shared" ref="E19" si="4">PPMT($E$12/12,B19,$E$7,-$E$10,$E$11,0)</f>
        <v>167.89505158008816</v>
      </c>
      <c r="F19" s="50">
        <f t="shared" si="2"/>
        <v>190.84200000000001</v>
      </c>
      <c r="G19" s="50">
        <f t="shared" ref="G19:G25" si="5">ROUND(C19-E19,3)</f>
        <v>10030.678</v>
      </c>
      <c r="K19" s="35"/>
      <c r="L19" s="35"/>
      <c r="M19" s="37"/>
    </row>
    <row r="20" spans="1:13" x14ac:dyDescent="0.25">
      <c r="A20" s="48">
        <f t="shared" si="3"/>
        <v>44682</v>
      </c>
      <c r="B20" s="49">
        <v>5</v>
      </c>
      <c r="C20" s="20">
        <f t="shared" si="1"/>
        <v>10030.678</v>
      </c>
      <c r="D20" s="50">
        <f t="shared" si="0"/>
        <v>22.568999999999999</v>
      </c>
      <c r="E20" s="50">
        <f>PPMT($E$12/12,B20,$E$7,-$E$10,$E$11,0)</f>
        <v>168.2728154461434</v>
      </c>
      <c r="F20" s="50">
        <f t="shared" si="2"/>
        <v>190.84200000000001</v>
      </c>
      <c r="G20" s="50">
        <f t="shared" si="5"/>
        <v>9862.4050000000007</v>
      </c>
      <c r="K20" s="35"/>
      <c r="L20" s="35"/>
      <c r="M20" s="37"/>
    </row>
    <row r="21" spans="1:13" x14ac:dyDescent="0.25">
      <c r="A21" s="48">
        <f t="shared" si="3"/>
        <v>44713</v>
      </c>
      <c r="B21" s="49">
        <v>6</v>
      </c>
      <c r="C21" s="20">
        <f t="shared" si="1"/>
        <v>9862.4050000000007</v>
      </c>
      <c r="D21" s="50">
        <f t="shared" si="0"/>
        <v>22.19</v>
      </c>
      <c r="E21" s="50">
        <f t="shared" ref="E21:E25" si="6">PPMT($E$12/12,B21,$E$7,-$E$10,$E$11,0)</f>
        <v>168.65142928089719</v>
      </c>
      <c r="F21" s="50">
        <f t="shared" si="2"/>
        <v>190.84200000000001</v>
      </c>
      <c r="G21" s="50">
        <f t="shared" si="5"/>
        <v>9693.7540000000008</v>
      </c>
      <c r="K21" s="35"/>
      <c r="L21" s="35"/>
      <c r="M21" s="37"/>
    </row>
    <row r="22" spans="1:13" x14ac:dyDescent="0.25">
      <c r="A22" s="48">
        <f t="shared" si="3"/>
        <v>44743</v>
      </c>
      <c r="B22" s="49">
        <v>7</v>
      </c>
      <c r="C22" s="20">
        <f t="shared" si="1"/>
        <v>9693.7540000000008</v>
      </c>
      <c r="D22" s="50">
        <f t="shared" si="0"/>
        <v>21.811</v>
      </c>
      <c r="E22" s="50">
        <f t="shared" si="6"/>
        <v>169.03089499677921</v>
      </c>
      <c r="F22" s="50">
        <f t="shared" si="2"/>
        <v>190.84200000000001</v>
      </c>
      <c r="G22" s="50">
        <f t="shared" si="5"/>
        <v>9524.723</v>
      </c>
      <c r="K22" s="35"/>
      <c r="L22" s="35"/>
      <c r="M22" s="37"/>
    </row>
    <row r="23" spans="1:13" x14ac:dyDescent="0.25">
      <c r="A23" s="48">
        <f>EDATE(A22,1)</f>
        <v>44774</v>
      </c>
      <c r="B23" s="49">
        <v>8</v>
      </c>
      <c r="C23" s="20">
        <f t="shared" si="1"/>
        <v>9524.723</v>
      </c>
      <c r="D23" s="50">
        <f t="shared" si="0"/>
        <v>21.431000000000001</v>
      </c>
      <c r="E23" s="50">
        <f t="shared" si="6"/>
        <v>169.411214510522</v>
      </c>
      <c r="F23" s="50">
        <f t="shared" si="2"/>
        <v>190.84200000000001</v>
      </c>
      <c r="G23" s="50">
        <f t="shared" si="5"/>
        <v>9355.3119999999999</v>
      </c>
      <c r="K23" s="35"/>
      <c r="L23" s="35"/>
      <c r="M23" s="37"/>
    </row>
    <row r="24" spans="1:13" x14ac:dyDescent="0.25">
      <c r="A24" s="48">
        <f t="shared" si="3"/>
        <v>44805</v>
      </c>
      <c r="B24" s="49">
        <v>9</v>
      </c>
      <c r="C24" s="20">
        <f t="shared" si="1"/>
        <v>9355.3119999999999</v>
      </c>
      <c r="D24" s="50">
        <f t="shared" si="0"/>
        <v>21.048999999999999</v>
      </c>
      <c r="E24" s="50">
        <f t="shared" si="6"/>
        <v>169.79238974317065</v>
      </c>
      <c r="F24" s="50">
        <f t="shared" si="2"/>
        <v>190.84200000000001</v>
      </c>
      <c r="G24" s="50">
        <f t="shared" si="5"/>
        <v>9185.52</v>
      </c>
      <c r="K24" s="35"/>
      <c r="L24" s="35"/>
      <c r="M24" s="37"/>
    </row>
    <row r="25" spans="1:13" x14ac:dyDescent="0.25">
      <c r="A25" s="48">
        <f t="shared" si="3"/>
        <v>44835</v>
      </c>
      <c r="B25" s="49">
        <v>10</v>
      </c>
      <c r="C25" s="20">
        <f t="shared" si="1"/>
        <v>9185.52</v>
      </c>
      <c r="D25" s="50">
        <f t="shared" si="0"/>
        <v>20.667000000000002</v>
      </c>
      <c r="E25" s="50">
        <f t="shared" si="6"/>
        <v>170.17442262009277</v>
      </c>
      <c r="F25" s="50">
        <f t="shared" si="2"/>
        <v>190.84200000000001</v>
      </c>
      <c r="G25" s="50">
        <f t="shared" si="5"/>
        <v>9015.3459999999995</v>
      </c>
    </row>
    <row r="26" spans="1:13" x14ac:dyDescent="0.25">
      <c r="A26" s="48">
        <f t="shared" si="3"/>
        <v>44866</v>
      </c>
      <c r="B26" s="49">
        <v>11</v>
      </c>
      <c r="C26" s="20">
        <f t="shared" ref="C26:C39" si="7">G25</f>
        <v>9015.3459999999995</v>
      </c>
      <c r="D26" s="50">
        <f t="shared" ref="D26:D39" si="8">ROUND(C26*$E$12/12,3)</f>
        <v>20.285</v>
      </c>
      <c r="E26" s="50">
        <f t="shared" ref="E26:E39" si="9">PPMT($E$12/12,B26,$E$7,-$E$10,$E$11,0)</f>
        <v>170.55731507098798</v>
      </c>
      <c r="F26" s="50">
        <f t="shared" si="2"/>
        <v>190.84200000000001</v>
      </c>
      <c r="G26" s="50">
        <f t="shared" ref="G26:G39" si="10">ROUND(C26-E26,3)</f>
        <v>8844.7890000000007</v>
      </c>
    </row>
    <row r="27" spans="1:13" x14ac:dyDescent="0.25">
      <c r="A27" s="48">
        <f t="shared" si="3"/>
        <v>44896</v>
      </c>
      <c r="B27" s="49">
        <v>12</v>
      </c>
      <c r="C27" s="20">
        <f t="shared" si="7"/>
        <v>8844.7890000000007</v>
      </c>
      <c r="D27" s="50">
        <f t="shared" si="8"/>
        <v>19.901</v>
      </c>
      <c r="E27" s="50">
        <f t="shared" si="9"/>
        <v>170.9410690298977</v>
      </c>
      <c r="F27" s="50">
        <f t="shared" si="2"/>
        <v>190.84200000000001</v>
      </c>
      <c r="G27" s="50">
        <f t="shared" si="10"/>
        <v>8673.848</v>
      </c>
    </row>
    <row r="28" spans="1:13" x14ac:dyDescent="0.25">
      <c r="A28" s="48">
        <f t="shared" si="3"/>
        <v>44927</v>
      </c>
      <c r="B28" s="49">
        <v>13</v>
      </c>
      <c r="C28" s="20">
        <f t="shared" si="7"/>
        <v>8673.848</v>
      </c>
      <c r="D28" s="50">
        <f t="shared" si="8"/>
        <v>19.515999999999998</v>
      </c>
      <c r="E28" s="50">
        <f t="shared" si="9"/>
        <v>171.325686435215</v>
      </c>
      <c r="F28" s="50">
        <f t="shared" si="2"/>
        <v>190.84200000000001</v>
      </c>
      <c r="G28" s="50">
        <f t="shared" si="10"/>
        <v>8502.5220000000008</v>
      </c>
    </row>
    <row r="29" spans="1:13" x14ac:dyDescent="0.25">
      <c r="A29" s="48">
        <f t="shared" si="3"/>
        <v>44958</v>
      </c>
      <c r="B29" s="49">
        <v>14</v>
      </c>
      <c r="C29" s="20">
        <f t="shared" si="7"/>
        <v>8502.5220000000008</v>
      </c>
      <c r="D29" s="50">
        <f t="shared" si="8"/>
        <v>19.131</v>
      </c>
      <c r="E29" s="50">
        <f t="shared" si="9"/>
        <v>171.71116922969421</v>
      </c>
      <c r="F29" s="50">
        <f t="shared" si="2"/>
        <v>190.84200000000001</v>
      </c>
      <c r="G29" s="50">
        <f t="shared" si="10"/>
        <v>8330.8109999999997</v>
      </c>
    </row>
    <row r="30" spans="1:13" x14ac:dyDescent="0.25">
      <c r="A30" s="48">
        <f t="shared" si="3"/>
        <v>44986</v>
      </c>
      <c r="B30" s="49">
        <v>15</v>
      </c>
      <c r="C30" s="20">
        <f t="shared" si="7"/>
        <v>8330.8109999999997</v>
      </c>
      <c r="D30" s="50">
        <f t="shared" si="8"/>
        <v>18.744</v>
      </c>
      <c r="E30" s="50">
        <f t="shared" si="9"/>
        <v>172.09751936046104</v>
      </c>
      <c r="F30" s="50">
        <f t="shared" si="2"/>
        <v>190.84200000000001</v>
      </c>
      <c r="G30" s="50">
        <f t="shared" si="10"/>
        <v>8158.7129999999997</v>
      </c>
    </row>
    <row r="31" spans="1:13" x14ac:dyDescent="0.25">
      <c r="A31" s="48">
        <f t="shared" si="3"/>
        <v>45017</v>
      </c>
      <c r="B31" s="49">
        <v>16</v>
      </c>
      <c r="C31" s="20">
        <f t="shared" si="7"/>
        <v>8158.7129999999997</v>
      </c>
      <c r="D31" s="50">
        <f t="shared" si="8"/>
        <v>18.356999999999999</v>
      </c>
      <c r="E31" s="50">
        <f t="shared" si="9"/>
        <v>172.48473877902205</v>
      </c>
      <c r="F31" s="50">
        <f t="shared" si="2"/>
        <v>190.84200000000001</v>
      </c>
      <c r="G31" s="50">
        <f t="shared" si="10"/>
        <v>7986.2280000000001</v>
      </c>
    </row>
    <row r="32" spans="1:13" x14ac:dyDescent="0.25">
      <c r="A32" s="48">
        <f t="shared" si="3"/>
        <v>45047</v>
      </c>
      <c r="B32" s="49">
        <v>17</v>
      </c>
      <c r="C32" s="20">
        <f t="shared" si="7"/>
        <v>7986.2280000000001</v>
      </c>
      <c r="D32" s="50">
        <f t="shared" si="8"/>
        <v>17.969000000000001</v>
      </c>
      <c r="E32" s="50">
        <f t="shared" si="9"/>
        <v>172.87282944127486</v>
      </c>
      <c r="F32" s="50">
        <f t="shared" si="2"/>
        <v>190.84200000000001</v>
      </c>
      <c r="G32" s="50">
        <f t="shared" si="10"/>
        <v>7813.3549999999996</v>
      </c>
    </row>
    <row r="33" spans="1:7" x14ac:dyDescent="0.25">
      <c r="A33" s="48">
        <f t="shared" si="3"/>
        <v>45078</v>
      </c>
      <c r="B33" s="49">
        <v>18</v>
      </c>
      <c r="C33" s="20">
        <f t="shared" si="7"/>
        <v>7813.3549999999996</v>
      </c>
      <c r="D33" s="50">
        <f t="shared" si="8"/>
        <v>17.579999999999998</v>
      </c>
      <c r="E33" s="50">
        <f t="shared" si="9"/>
        <v>173.26179330751776</v>
      </c>
      <c r="F33" s="50">
        <f t="shared" si="2"/>
        <v>190.84200000000001</v>
      </c>
      <c r="G33" s="50">
        <f t="shared" si="10"/>
        <v>7640.0929999999998</v>
      </c>
    </row>
    <row r="34" spans="1:7" x14ac:dyDescent="0.25">
      <c r="A34" s="48">
        <f t="shared" si="3"/>
        <v>45108</v>
      </c>
      <c r="B34" s="49">
        <v>19</v>
      </c>
      <c r="C34" s="20">
        <f t="shared" si="7"/>
        <v>7640.0929999999998</v>
      </c>
      <c r="D34" s="50">
        <f t="shared" si="8"/>
        <v>17.190000000000001</v>
      </c>
      <c r="E34" s="50">
        <f t="shared" si="9"/>
        <v>173.65163234245964</v>
      </c>
      <c r="F34" s="50">
        <f t="shared" si="2"/>
        <v>190.84200000000001</v>
      </c>
      <c r="G34" s="50">
        <f t="shared" si="10"/>
        <v>7466.4409999999998</v>
      </c>
    </row>
    <row r="35" spans="1:7" x14ac:dyDescent="0.25">
      <c r="A35" s="48">
        <f t="shared" si="3"/>
        <v>45139</v>
      </c>
      <c r="B35" s="49">
        <v>20</v>
      </c>
      <c r="C35" s="20">
        <f t="shared" si="7"/>
        <v>7466.4409999999998</v>
      </c>
      <c r="D35" s="50">
        <f t="shared" si="8"/>
        <v>16.798999999999999</v>
      </c>
      <c r="E35" s="50">
        <f t="shared" si="9"/>
        <v>174.04234851523017</v>
      </c>
      <c r="F35" s="50">
        <f t="shared" si="2"/>
        <v>190.84200000000001</v>
      </c>
      <c r="G35" s="50">
        <f t="shared" si="10"/>
        <v>7292.3990000000003</v>
      </c>
    </row>
    <row r="36" spans="1:7" x14ac:dyDescent="0.25">
      <c r="A36" s="48">
        <f t="shared" si="3"/>
        <v>45170</v>
      </c>
      <c r="B36" s="49">
        <v>21</v>
      </c>
      <c r="C36" s="20">
        <f t="shared" si="7"/>
        <v>7292.3990000000003</v>
      </c>
      <c r="D36" s="50">
        <f t="shared" si="8"/>
        <v>16.408000000000001</v>
      </c>
      <c r="E36" s="50">
        <f t="shared" si="9"/>
        <v>174.43394379938945</v>
      </c>
      <c r="F36" s="50">
        <f t="shared" si="2"/>
        <v>190.84200000000001</v>
      </c>
      <c r="G36" s="50">
        <f t="shared" si="10"/>
        <v>7117.9650000000001</v>
      </c>
    </row>
    <row r="37" spans="1:7" x14ac:dyDescent="0.25">
      <c r="A37" s="48">
        <f t="shared" si="3"/>
        <v>45200</v>
      </c>
      <c r="B37" s="49">
        <v>22</v>
      </c>
      <c r="C37" s="20">
        <f t="shared" si="7"/>
        <v>7117.9650000000001</v>
      </c>
      <c r="D37" s="50">
        <f t="shared" si="8"/>
        <v>16.015000000000001</v>
      </c>
      <c r="E37" s="50">
        <f t="shared" si="9"/>
        <v>174.82642017293807</v>
      </c>
      <c r="F37" s="50">
        <f t="shared" si="2"/>
        <v>190.84200000000001</v>
      </c>
      <c r="G37" s="50">
        <f t="shared" si="10"/>
        <v>6943.1390000000001</v>
      </c>
    </row>
    <row r="38" spans="1:7" x14ac:dyDescent="0.25">
      <c r="A38" s="48">
        <f t="shared" si="3"/>
        <v>45231</v>
      </c>
      <c r="B38" s="49">
        <v>23</v>
      </c>
      <c r="C38" s="20">
        <f t="shared" si="7"/>
        <v>6943.1390000000001</v>
      </c>
      <c r="D38" s="50">
        <f t="shared" si="8"/>
        <v>15.622</v>
      </c>
      <c r="E38" s="50">
        <f t="shared" si="9"/>
        <v>175.21977961832721</v>
      </c>
      <c r="F38" s="50">
        <f t="shared" si="2"/>
        <v>190.84200000000001</v>
      </c>
      <c r="G38" s="50">
        <f t="shared" si="10"/>
        <v>6767.9189999999999</v>
      </c>
    </row>
    <row r="39" spans="1:7" x14ac:dyDescent="0.25">
      <c r="A39" s="48">
        <f t="shared" si="3"/>
        <v>45261</v>
      </c>
      <c r="B39" s="49">
        <v>24</v>
      </c>
      <c r="C39" s="20">
        <f t="shared" si="7"/>
        <v>6767.9189999999999</v>
      </c>
      <c r="D39" s="50">
        <f t="shared" si="8"/>
        <v>15.228</v>
      </c>
      <c r="E39" s="50">
        <f t="shared" si="9"/>
        <v>175.61402412246844</v>
      </c>
      <c r="F39" s="50">
        <f t="shared" si="2"/>
        <v>190.84200000000001</v>
      </c>
      <c r="G39" s="60">
        <f t="shared" si="10"/>
        <v>6592.3050000000003</v>
      </c>
    </row>
    <row r="40" spans="1:7" x14ac:dyDescent="0.25">
      <c r="A40" s="48">
        <f t="shared" si="3"/>
        <v>45292</v>
      </c>
      <c r="B40" s="49">
        <v>25</v>
      </c>
      <c r="C40" s="20">
        <f t="shared" ref="C40:C53" si="11">G39</f>
        <v>6592.3050000000003</v>
      </c>
      <c r="D40" s="50">
        <f t="shared" ref="D40:D53" si="12">ROUND(C40*$E$12/12,3)</f>
        <v>14.833</v>
      </c>
      <c r="E40" s="50">
        <f t="shared" ref="E40:E53" si="13">PPMT($E$12/12,B40,$E$7,-$E$10,$E$11,0)</f>
        <v>176.009155676744</v>
      </c>
      <c r="F40" s="50">
        <f t="shared" si="2"/>
        <v>190.84200000000001</v>
      </c>
      <c r="G40" s="60">
        <f t="shared" ref="G40:G53" si="14">ROUND(C40-E40,3)</f>
        <v>6416.2960000000003</v>
      </c>
    </row>
    <row r="41" spans="1:7" x14ac:dyDescent="0.25">
      <c r="A41" s="48">
        <f t="shared" si="3"/>
        <v>45323</v>
      </c>
      <c r="B41" s="49">
        <v>26</v>
      </c>
      <c r="C41" s="20">
        <f t="shared" si="11"/>
        <v>6416.2960000000003</v>
      </c>
      <c r="D41" s="50">
        <f t="shared" si="12"/>
        <v>14.436999999999999</v>
      </c>
      <c r="E41" s="50">
        <f t="shared" si="13"/>
        <v>176.40517627701666</v>
      </c>
      <c r="F41" s="50">
        <f t="shared" si="2"/>
        <v>190.84200000000001</v>
      </c>
      <c r="G41" s="60">
        <f t="shared" si="14"/>
        <v>6239.8909999999996</v>
      </c>
    </row>
    <row r="42" spans="1:7" x14ac:dyDescent="0.25">
      <c r="A42" s="48">
        <f t="shared" si="3"/>
        <v>45352</v>
      </c>
      <c r="B42" s="49">
        <v>27</v>
      </c>
      <c r="C42" s="20">
        <f t="shared" si="11"/>
        <v>6239.8909999999996</v>
      </c>
      <c r="D42" s="50">
        <f t="shared" si="12"/>
        <v>14.04</v>
      </c>
      <c r="E42" s="50">
        <f t="shared" si="13"/>
        <v>176.80208792363993</v>
      </c>
      <c r="F42" s="50">
        <f t="shared" si="2"/>
        <v>190.84200000000001</v>
      </c>
      <c r="G42" s="60">
        <f t="shared" si="14"/>
        <v>6063.0889999999999</v>
      </c>
    </row>
    <row r="43" spans="1:7" x14ac:dyDescent="0.25">
      <c r="A43" s="48">
        <f t="shared" si="3"/>
        <v>45383</v>
      </c>
      <c r="B43" s="49">
        <v>28</v>
      </c>
      <c r="C43" s="20">
        <f t="shared" si="11"/>
        <v>6063.0889999999999</v>
      </c>
      <c r="D43" s="50">
        <f t="shared" si="12"/>
        <v>13.641999999999999</v>
      </c>
      <c r="E43" s="50">
        <f t="shared" si="13"/>
        <v>177.19989262146814</v>
      </c>
      <c r="F43" s="50">
        <f t="shared" si="2"/>
        <v>190.84200000000001</v>
      </c>
      <c r="G43" s="60">
        <f t="shared" si="14"/>
        <v>5885.8890000000001</v>
      </c>
    </row>
    <row r="44" spans="1:7" x14ac:dyDescent="0.25">
      <c r="A44" s="48">
        <f t="shared" si="3"/>
        <v>45413</v>
      </c>
      <c r="B44" s="49">
        <v>29</v>
      </c>
      <c r="C44" s="20">
        <f t="shared" si="11"/>
        <v>5885.8890000000001</v>
      </c>
      <c r="D44" s="50">
        <f t="shared" si="12"/>
        <v>13.243</v>
      </c>
      <c r="E44" s="50">
        <f t="shared" si="13"/>
        <v>177.5985923798664</v>
      </c>
      <c r="F44" s="50">
        <f t="shared" si="2"/>
        <v>190.84200000000001</v>
      </c>
      <c r="G44" s="60">
        <f t="shared" si="14"/>
        <v>5708.29</v>
      </c>
    </row>
    <row r="45" spans="1:7" x14ac:dyDescent="0.25">
      <c r="A45" s="48">
        <f t="shared" si="3"/>
        <v>45444</v>
      </c>
      <c r="B45" s="49">
        <v>30</v>
      </c>
      <c r="C45" s="20">
        <f t="shared" si="11"/>
        <v>5708.29</v>
      </c>
      <c r="D45" s="50">
        <f t="shared" si="12"/>
        <v>12.843999999999999</v>
      </c>
      <c r="E45" s="50">
        <f t="shared" si="13"/>
        <v>177.99818921272114</v>
      </c>
      <c r="F45" s="50">
        <f t="shared" si="2"/>
        <v>190.84200000000001</v>
      </c>
      <c r="G45" s="60">
        <f t="shared" si="14"/>
        <v>5530.2920000000004</v>
      </c>
    </row>
    <row r="46" spans="1:7" x14ac:dyDescent="0.25">
      <c r="A46" s="48">
        <f t="shared" si="3"/>
        <v>45474</v>
      </c>
      <c r="B46" s="49">
        <v>31</v>
      </c>
      <c r="C46" s="20">
        <f t="shared" si="11"/>
        <v>5530.2920000000004</v>
      </c>
      <c r="D46" s="50">
        <f t="shared" si="12"/>
        <v>12.443</v>
      </c>
      <c r="E46" s="50">
        <f t="shared" si="13"/>
        <v>178.39868513844976</v>
      </c>
      <c r="F46" s="50">
        <f t="shared" si="2"/>
        <v>190.84200000000001</v>
      </c>
      <c r="G46" s="60">
        <f t="shared" si="14"/>
        <v>5351.893</v>
      </c>
    </row>
    <row r="47" spans="1:7" x14ac:dyDescent="0.25">
      <c r="A47" s="48">
        <f t="shared" si="3"/>
        <v>45505</v>
      </c>
      <c r="B47" s="49">
        <v>32</v>
      </c>
      <c r="C47" s="20">
        <f t="shared" si="11"/>
        <v>5351.893</v>
      </c>
      <c r="D47" s="50">
        <f t="shared" si="12"/>
        <v>12.042</v>
      </c>
      <c r="E47" s="50">
        <f t="shared" si="13"/>
        <v>178.80008218001129</v>
      </c>
      <c r="F47" s="50">
        <f t="shared" si="2"/>
        <v>190.84200000000001</v>
      </c>
      <c r="G47" s="60">
        <f t="shared" si="14"/>
        <v>5173.0929999999998</v>
      </c>
    </row>
    <row r="48" spans="1:7" x14ac:dyDescent="0.25">
      <c r="A48" s="48">
        <f t="shared" si="3"/>
        <v>45536</v>
      </c>
      <c r="B48" s="49">
        <v>33</v>
      </c>
      <c r="C48" s="20">
        <f t="shared" si="11"/>
        <v>5173.0929999999998</v>
      </c>
      <c r="D48" s="50">
        <f t="shared" si="12"/>
        <v>11.638999999999999</v>
      </c>
      <c r="E48" s="50">
        <f t="shared" si="13"/>
        <v>179.20238236491628</v>
      </c>
      <c r="F48" s="50">
        <f t="shared" si="2"/>
        <v>190.84200000000001</v>
      </c>
      <c r="G48" s="60">
        <f t="shared" si="14"/>
        <v>4993.8909999999996</v>
      </c>
    </row>
    <row r="49" spans="1:7" x14ac:dyDescent="0.25">
      <c r="A49" s="48">
        <f t="shared" si="3"/>
        <v>45566</v>
      </c>
      <c r="B49" s="49">
        <v>34</v>
      </c>
      <c r="C49" s="20">
        <f t="shared" si="11"/>
        <v>4993.8909999999996</v>
      </c>
      <c r="D49" s="50">
        <f t="shared" si="12"/>
        <v>11.236000000000001</v>
      </c>
      <c r="E49" s="50">
        <f t="shared" si="13"/>
        <v>179.60558772523737</v>
      </c>
      <c r="F49" s="50">
        <f t="shared" si="2"/>
        <v>190.84200000000001</v>
      </c>
      <c r="G49" s="60">
        <f t="shared" si="14"/>
        <v>4814.2849999999999</v>
      </c>
    </row>
    <row r="50" spans="1:7" x14ac:dyDescent="0.25">
      <c r="A50" s="48">
        <f t="shared" si="3"/>
        <v>45597</v>
      </c>
      <c r="B50" s="49">
        <v>35</v>
      </c>
      <c r="C50" s="20">
        <f t="shared" si="11"/>
        <v>4814.2849999999999</v>
      </c>
      <c r="D50" s="50">
        <f t="shared" si="12"/>
        <v>10.832000000000001</v>
      </c>
      <c r="E50" s="50">
        <f t="shared" si="13"/>
        <v>180.00970029761916</v>
      </c>
      <c r="F50" s="50">
        <f t="shared" si="2"/>
        <v>190.84200000000001</v>
      </c>
      <c r="G50" s="60">
        <f t="shared" si="14"/>
        <v>4634.2749999999996</v>
      </c>
    </row>
    <row r="51" spans="1:7" x14ac:dyDescent="0.25">
      <c r="A51" s="48">
        <f t="shared" si="3"/>
        <v>45627</v>
      </c>
      <c r="B51" s="49">
        <v>36</v>
      </c>
      <c r="C51" s="20">
        <f t="shared" si="11"/>
        <v>4634.2749999999996</v>
      </c>
      <c r="D51" s="50">
        <f t="shared" si="12"/>
        <v>10.427</v>
      </c>
      <c r="E51" s="50">
        <f t="shared" si="13"/>
        <v>180.41472212328878</v>
      </c>
      <c r="F51" s="50">
        <f t="shared" si="2"/>
        <v>190.84200000000001</v>
      </c>
      <c r="G51" s="60">
        <f t="shared" si="14"/>
        <v>4453.8599999999997</v>
      </c>
    </row>
    <row r="52" spans="1:7" x14ac:dyDescent="0.25">
      <c r="A52" s="48">
        <f t="shared" si="3"/>
        <v>45658</v>
      </c>
      <c r="B52" s="49">
        <v>37</v>
      </c>
      <c r="C52" s="20">
        <f t="shared" si="11"/>
        <v>4453.8599999999997</v>
      </c>
      <c r="D52" s="50">
        <f t="shared" si="12"/>
        <v>10.021000000000001</v>
      </c>
      <c r="E52" s="50">
        <f t="shared" si="13"/>
        <v>180.82065524806617</v>
      </c>
      <c r="F52" s="50">
        <f t="shared" si="2"/>
        <v>190.84200000000001</v>
      </c>
      <c r="G52" s="60">
        <f t="shared" si="14"/>
        <v>4273.0389999999998</v>
      </c>
    </row>
    <row r="53" spans="1:7" x14ac:dyDescent="0.25">
      <c r="A53" s="48">
        <f t="shared" si="3"/>
        <v>45689</v>
      </c>
      <c r="B53" s="49">
        <v>38</v>
      </c>
      <c r="C53" s="20">
        <f t="shared" si="11"/>
        <v>4273.0389999999998</v>
      </c>
      <c r="D53" s="50">
        <f t="shared" si="12"/>
        <v>9.6140000000000008</v>
      </c>
      <c r="E53" s="50">
        <f t="shared" si="13"/>
        <v>181.22750172237434</v>
      </c>
      <c r="F53" s="50">
        <f t="shared" si="2"/>
        <v>190.84200000000001</v>
      </c>
      <c r="G53" s="60">
        <f t="shared" si="14"/>
        <v>4091.8110000000001</v>
      </c>
    </row>
    <row r="54" spans="1:7" x14ac:dyDescent="0.25">
      <c r="A54" s="48">
        <f t="shared" si="3"/>
        <v>45717</v>
      </c>
      <c r="B54" s="49">
        <v>39</v>
      </c>
      <c r="C54" s="20">
        <f t="shared" ref="C54:C75" si="15">G53</f>
        <v>4091.8110000000001</v>
      </c>
      <c r="D54" s="50">
        <f t="shared" ref="D54:D75" si="16">ROUND(C54*$E$12/12,3)</f>
        <v>9.2070000000000007</v>
      </c>
      <c r="E54" s="50">
        <f t="shared" ref="E54:E75" si="17">PPMT($E$12/12,B54,$E$7,-$E$10,$E$11,0)</f>
        <v>181.63526360124968</v>
      </c>
      <c r="F54" s="50">
        <f t="shared" si="2"/>
        <v>190.84200000000001</v>
      </c>
      <c r="G54" s="60">
        <f t="shared" ref="G54:G75" si="18">ROUND(C54-E54,3)</f>
        <v>3910.1759999999999</v>
      </c>
    </row>
    <row r="55" spans="1:7" x14ac:dyDescent="0.25">
      <c r="A55" s="48">
        <f t="shared" si="3"/>
        <v>45748</v>
      </c>
      <c r="B55" s="49">
        <v>40</v>
      </c>
      <c r="C55" s="20">
        <f t="shared" si="15"/>
        <v>3910.1759999999999</v>
      </c>
      <c r="D55" s="50">
        <f t="shared" si="16"/>
        <v>8.798</v>
      </c>
      <c r="E55" s="50">
        <f t="shared" si="17"/>
        <v>182.04394294435247</v>
      </c>
      <c r="F55" s="50">
        <f t="shared" si="2"/>
        <v>190.84200000000001</v>
      </c>
      <c r="G55" s="60">
        <f t="shared" si="18"/>
        <v>3728.1320000000001</v>
      </c>
    </row>
    <row r="56" spans="1:7" x14ac:dyDescent="0.25">
      <c r="A56" s="48">
        <f t="shared" si="3"/>
        <v>45778</v>
      </c>
      <c r="B56" s="49">
        <v>41</v>
      </c>
      <c r="C56" s="20">
        <f t="shared" si="15"/>
        <v>3728.1320000000001</v>
      </c>
      <c r="D56" s="50">
        <f t="shared" si="16"/>
        <v>8.3879999999999999</v>
      </c>
      <c r="E56" s="50">
        <f t="shared" si="17"/>
        <v>182.4535418159773</v>
      </c>
      <c r="F56" s="50">
        <f t="shared" si="2"/>
        <v>190.84200000000001</v>
      </c>
      <c r="G56" s="60">
        <f t="shared" si="18"/>
        <v>3545.6779999999999</v>
      </c>
    </row>
    <row r="57" spans="1:7" x14ac:dyDescent="0.25">
      <c r="A57" s="48">
        <f t="shared" si="3"/>
        <v>45809</v>
      </c>
      <c r="B57" s="49">
        <v>42</v>
      </c>
      <c r="C57" s="20">
        <f t="shared" si="15"/>
        <v>3545.6779999999999</v>
      </c>
      <c r="D57" s="50">
        <f t="shared" si="16"/>
        <v>7.9779999999999998</v>
      </c>
      <c r="E57" s="50">
        <f t="shared" si="17"/>
        <v>182.86406228506323</v>
      </c>
      <c r="F57" s="50">
        <f t="shared" si="2"/>
        <v>190.84200000000001</v>
      </c>
      <c r="G57" s="60">
        <f t="shared" si="18"/>
        <v>3362.8139999999999</v>
      </c>
    </row>
    <row r="58" spans="1:7" x14ac:dyDescent="0.25">
      <c r="A58" s="48">
        <f t="shared" si="3"/>
        <v>45839</v>
      </c>
      <c r="B58" s="49">
        <v>43</v>
      </c>
      <c r="C58" s="20">
        <f t="shared" si="15"/>
        <v>3362.8139999999999</v>
      </c>
      <c r="D58" s="50">
        <f t="shared" si="16"/>
        <v>7.5659999999999998</v>
      </c>
      <c r="E58" s="50">
        <f t="shared" si="17"/>
        <v>183.27550642520461</v>
      </c>
      <c r="F58" s="50">
        <f t="shared" si="2"/>
        <v>190.84200000000001</v>
      </c>
      <c r="G58" s="60">
        <f t="shared" si="18"/>
        <v>3179.538</v>
      </c>
    </row>
    <row r="59" spans="1:7" x14ac:dyDescent="0.25">
      <c r="A59" s="48">
        <f t="shared" si="3"/>
        <v>45870</v>
      </c>
      <c r="B59" s="49">
        <v>44</v>
      </c>
      <c r="C59" s="20">
        <f t="shared" si="15"/>
        <v>3179.538</v>
      </c>
      <c r="D59" s="50">
        <f t="shared" si="16"/>
        <v>7.1539999999999999</v>
      </c>
      <c r="E59" s="50">
        <f t="shared" si="17"/>
        <v>183.68787631466134</v>
      </c>
      <c r="F59" s="50">
        <f t="shared" si="2"/>
        <v>190.84200000000001</v>
      </c>
      <c r="G59" s="60">
        <f t="shared" si="18"/>
        <v>2995.85</v>
      </c>
    </row>
    <row r="60" spans="1:7" x14ac:dyDescent="0.25">
      <c r="A60" s="48">
        <f t="shared" si="3"/>
        <v>45901</v>
      </c>
      <c r="B60" s="49">
        <v>45</v>
      </c>
      <c r="C60" s="20">
        <f t="shared" si="15"/>
        <v>2995.85</v>
      </c>
      <c r="D60" s="50">
        <f t="shared" si="16"/>
        <v>6.7409999999999997</v>
      </c>
      <c r="E60" s="50">
        <f t="shared" si="17"/>
        <v>184.10117403636931</v>
      </c>
      <c r="F60" s="50">
        <f t="shared" si="2"/>
        <v>190.84200000000001</v>
      </c>
      <c r="G60" s="60">
        <f t="shared" si="18"/>
        <v>2811.7489999999998</v>
      </c>
    </row>
    <row r="61" spans="1:7" x14ac:dyDescent="0.25">
      <c r="A61" s="48">
        <f t="shared" si="3"/>
        <v>45931</v>
      </c>
      <c r="B61" s="49">
        <v>46</v>
      </c>
      <c r="C61" s="20">
        <f t="shared" si="15"/>
        <v>2811.7489999999998</v>
      </c>
      <c r="D61" s="50">
        <f t="shared" si="16"/>
        <v>6.3259999999999996</v>
      </c>
      <c r="E61" s="50">
        <f t="shared" si="17"/>
        <v>184.51540167795116</v>
      </c>
      <c r="F61" s="50">
        <f t="shared" si="2"/>
        <v>190.84200000000001</v>
      </c>
      <c r="G61" s="60">
        <f t="shared" si="18"/>
        <v>2627.2339999999999</v>
      </c>
    </row>
    <row r="62" spans="1:7" x14ac:dyDescent="0.25">
      <c r="A62" s="48">
        <f t="shared" si="3"/>
        <v>45962</v>
      </c>
      <c r="B62" s="49">
        <v>47</v>
      </c>
      <c r="C62" s="20">
        <f t="shared" si="15"/>
        <v>2627.2339999999999</v>
      </c>
      <c r="D62" s="50">
        <f t="shared" si="16"/>
        <v>5.9109999999999996</v>
      </c>
      <c r="E62" s="50">
        <f t="shared" si="17"/>
        <v>184.93056133172655</v>
      </c>
      <c r="F62" s="50">
        <f t="shared" si="2"/>
        <v>190.84200000000001</v>
      </c>
      <c r="G62" s="60">
        <f t="shared" si="18"/>
        <v>2442.3029999999999</v>
      </c>
    </row>
    <row r="63" spans="1:7" x14ac:dyDescent="0.25">
      <c r="A63" s="48">
        <f t="shared" si="3"/>
        <v>45992</v>
      </c>
      <c r="B63" s="49">
        <v>48</v>
      </c>
      <c r="C63" s="20">
        <f t="shared" si="15"/>
        <v>2442.3029999999999</v>
      </c>
      <c r="D63" s="50">
        <f t="shared" si="16"/>
        <v>5.4950000000000001</v>
      </c>
      <c r="E63" s="50">
        <f t="shared" si="17"/>
        <v>185.34665509472293</v>
      </c>
      <c r="F63" s="50">
        <f t="shared" si="2"/>
        <v>190.84200000000001</v>
      </c>
      <c r="G63" s="60">
        <f t="shared" si="18"/>
        <v>2256.9560000000001</v>
      </c>
    </row>
    <row r="64" spans="1:7" x14ac:dyDescent="0.25">
      <c r="A64" s="48">
        <f t="shared" si="3"/>
        <v>46023</v>
      </c>
      <c r="B64" s="49">
        <v>49</v>
      </c>
      <c r="C64" s="20">
        <f t="shared" si="15"/>
        <v>2256.9560000000001</v>
      </c>
      <c r="D64" s="50">
        <f t="shared" si="16"/>
        <v>5.0780000000000003</v>
      </c>
      <c r="E64" s="50">
        <f t="shared" si="17"/>
        <v>185.76368506868604</v>
      </c>
      <c r="F64" s="50">
        <f t="shared" si="2"/>
        <v>190.84200000000001</v>
      </c>
      <c r="G64" s="60">
        <f t="shared" si="18"/>
        <v>2071.192</v>
      </c>
    </row>
    <row r="65" spans="1:7" x14ac:dyDescent="0.25">
      <c r="A65" s="48">
        <f t="shared" si="3"/>
        <v>46054</v>
      </c>
      <c r="B65" s="49">
        <v>50</v>
      </c>
      <c r="C65" s="20">
        <f t="shared" si="15"/>
        <v>2071.192</v>
      </c>
      <c r="D65" s="50">
        <f t="shared" si="16"/>
        <v>4.66</v>
      </c>
      <c r="E65" s="50">
        <f t="shared" si="17"/>
        <v>186.18165336009059</v>
      </c>
      <c r="F65" s="50">
        <f t="shared" si="2"/>
        <v>190.84200000000001</v>
      </c>
      <c r="G65" s="60">
        <f t="shared" si="18"/>
        <v>1885.01</v>
      </c>
    </row>
    <row r="66" spans="1:7" x14ac:dyDescent="0.25">
      <c r="A66" s="48">
        <f t="shared" si="3"/>
        <v>46082</v>
      </c>
      <c r="B66" s="49">
        <v>51</v>
      </c>
      <c r="C66" s="20">
        <f t="shared" si="15"/>
        <v>1885.01</v>
      </c>
      <c r="D66" s="50">
        <f t="shared" si="16"/>
        <v>4.2409999999999997</v>
      </c>
      <c r="E66" s="50">
        <f t="shared" si="17"/>
        <v>186.60056208015081</v>
      </c>
      <c r="F66" s="50">
        <f t="shared" si="2"/>
        <v>190.84200000000001</v>
      </c>
      <c r="G66" s="60">
        <f t="shared" si="18"/>
        <v>1698.4090000000001</v>
      </c>
    </row>
    <row r="67" spans="1:7" x14ac:dyDescent="0.25">
      <c r="A67" s="48">
        <f t="shared" si="3"/>
        <v>46113</v>
      </c>
      <c r="B67" s="49">
        <v>52</v>
      </c>
      <c r="C67" s="20">
        <f t="shared" si="15"/>
        <v>1698.4090000000001</v>
      </c>
      <c r="D67" s="50">
        <f t="shared" si="16"/>
        <v>3.8210000000000002</v>
      </c>
      <c r="E67" s="50">
        <f t="shared" si="17"/>
        <v>187.02041334483113</v>
      </c>
      <c r="F67" s="50">
        <f t="shared" si="2"/>
        <v>190.84200000000001</v>
      </c>
      <c r="G67" s="60">
        <f t="shared" si="18"/>
        <v>1511.3889999999999</v>
      </c>
    </row>
    <row r="68" spans="1:7" x14ac:dyDescent="0.25">
      <c r="A68" s="48">
        <f t="shared" si="3"/>
        <v>46143</v>
      </c>
      <c r="B68" s="49">
        <v>53</v>
      </c>
      <c r="C68" s="20">
        <f t="shared" si="15"/>
        <v>1511.3889999999999</v>
      </c>
      <c r="D68" s="50">
        <f t="shared" si="16"/>
        <v>3.4009999999999998</v>
      </c>
      <c r="E68" s="50">
        <f t="shared" si="17"/>
        <v>187.44120927485699</v>
      </c>
      <c r="F68" s="50">
        <f t="shared" si="2"/>
        <v>190.84200000000001</v>
      </c>
      <c r="G68" s="60">
        <f t="shared" si="18"/>
        <v>1323.9480000000001</v>
      </c>
    </row>
    <row r="69" spans="1:7" x14ac:dyDescent="0.25">
      <c r="A69" s="48">
        <f t="shared" si="3"/>
        <v>46174</v>
      </c>
      <c r="B69" s="49">
        <v>54</v>
      </c>
      <c r="C69" s="20">
        <f t="shared" si="15"/>
        <v>1323.9480000000001</v>
      </c>
      <c r="D69" s="50">
        <f t="shared" si="16"/>
        <v>2.9790000000000001</v>
      </c>
      <c r="E69" s="50">
        <f t="shared" si="17"/>
        <v>187.86295199572544</v>
      </c>
      <c r="F69" s="50">
        <f t="shared" si="2"/>
        <v>190.84200000000001</v>
      </c>
      <c r="G69" s="60">
        <f t="shared" si="18"/>
        <v>1136.085</v>
      </c>
    </row>
    <row r="70" spans="1:7" x14ac:dyDescent="0.25">
      <c r="A70" s="48">
        <f t="shared" si="3"/>
        <v>46204</v>
      </c>
      <c r="B70" s="49">
        <v>55</v>
      </c>
      <c r="C70" s="20">
        <f t="shared" si="15"/>
        <v>1136.085</v>
      </c>
      <c r="D70" s="50">
        <f t="shared" si="16"/>
        <v>2.556</v>
      </c>
      <c r="E70" s="50">
        <f t="shared" si="17"/>
        <v>188.28564363771582</v>
      </c>
      <c r="F70" s="50">
        <f t="shared" si="2"/>
        <v>190.84200000000001</v>
      </c>
      <c r="G70" s="60">
        <f t="shared" si="18"/>
        <v>947.79899999999998</v>
      </c>
    </row>
    <row r="71" spans="1:7" x14ac:dyDescent="0.25">
      <c r="A71" s="48">
        <f t="shared" si="3"/>
        <v>46235</v>
      </c>
      <c r="B71" s="49">
        <v>56</v>
      </c>
      <c r="C71" s="20">
        <f t="shared" si="15"/>
        <v>947.79899999999998</v>
      </c>
      <c r="D71" s="50">
        <f t="shared" si="16"/>
        <v>2.133</v>
      </c>
      <c r="E71" s="50">
        <f t="shared" si="17"/>
        <v>188.70928633590069</v>
      </c>
      <c r="F71" s="50">
        <f t="shared" si="2"/>
        <v>190.84200000000001</v>
      </c>
      <c r="G71" s="60">
        <f t="shared" si="18"/>
        <v>759.09</v>
      </c>
    </row>
    <row r="72" spans="1:7" x14ac:dyDescent="0.25">
      <c r="A72" s="48">
        <f t="shared" si="3"/>
        <v>46266</v>
      </c>
      <c r="B72" s="49">
        <v>57</v>
      </c>
      <c r="C72" s="20">
        <f t="shared" si="15"/>
        <v>759.09</v>
      </c>
      <c r="D72" s="50">
        <f t="shared" si="16"/>
        <v>1.708</v>
      </c>
      <c r="E72" s="50">
        <f t="shared" si="17"/>
        <v>189.13388223015644</v>
      </c>
      <c r="F72" s="50">
        <f t="shared" si="2"/>
        <v>190.84200000000001</v>
      </c>
      <c r="G72" s="60">
        <f t="shared" si="18"/>
        <v>569.95600000000002</v>
      </c>
    </row>
    <row r="73" spans="1:7" x14ac:dyDescent="0.25">
      <c r="A73" s="48">
        <f t="shared" si="3"/>
        <v>46296</v>
      </c>
      <c r="B73" s="49">
        <v>58</v>
      </c>
      <c r="C73" s="20">
        <f t="shared" si="15"/>
        <v>569.95600000000002</v>
      </c>
      <c r="D73" s="50">
        <f t="shared" si="16"/>
        <v>1.282</v>
      </c>
      <c r="E73" s="50">
        <f t="shared" si="17"/>
        <v>189.55943346517432</v>
      </c>
      <c r="F73" s="50">
        <f t="shared" si="2"/>
        <v>190.84200000000001</v>
      </c>
      <c r="G73" s="60">
        <f t="shared" si="18"/>
        <v>380.39699999999999</v>
      </c>
    </row>
    <row r="74" spans="1:7" x14ac:dyDescent="0.25">
      <c r="A74" s="48">
        <f t="shared" si="3"/>
        <v>46327</v>
      </c>
      <c r="B74" s="49">
        <v>59</v>
      </c>
      <c r="C74" s="20">
        <f t="shared" si="15"/>
        <v>380.39699999999999</v>
      </c>
      <c r="D74" s="50">
        <f t="shared" si="16"/>
        <v>0.85599999999999998</v>
      </c>
      <c r="E74" s="50">
        <f t="shared" si="17"/>
        <v>189.98594219047095</v>
      </c>
      <c r="F74" s="50">
        <f t="shared" si="2"/>
        <v>190.84200000000001</v>
      </c>
      <c r="G74" s="60">
        <f t="shared" si="18"/>
        <v>190.411</v>
      </c>
    </row>
    <row r="75" spans="1:7" x14ac:dyDescent="0.25">
      <c r="A75" s="48">
        <f t="shared" si="3"/>
        <v>46357</v>
      </c>
      <c r="B75" s="49">
        <v>60</v>
      </c>
      <c r="C75" s="20">
        <f t="shared" si="15"/>
        <v>190.411</v>
      </c>
      <c r="D75" s="50">
        <f t="shared" si="16"/>
        <v>0.42799999999999999</v>
      </c>
      <c r="E75" s="50">
        <f t="shared" si="17"/>
        <v>190.41341056039951</v>
      </c>
      <c r="F75" s="50">
        <f t="shared" si="2"/>
        <v>190.84200000000001</v>
      </c>
      <c r="G75" s="60">
        <f t="shared" si="18"/>
        <v>-2E-3</v>
      </c>
    </row>
    <row r="76" spans="1:7" x14ac:dyDescent="0.25">
      <c r="A76" s="48"/>
      <c r="B76" s="49"/>
      <c r="C76" s="20"/>
      <c r="D76" s="50"/>
      <c r="E76" s="50"/>
      <c r="F76" s="50"/>
      <c r="G76" s="6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3492-1937-4EC0-B2F6-52EA4614F6C4}">
  <dimension ref="A1:M75"/>
  <sheetViews>
    <sheetView workbookViewId="0">
      <selection activeCell="J12" sqref="J12"/>
    </sheetView>
  </sheetViews>
  <sheetFormatPr defaultColWidth="9.140625" defaultRowHeight="15" x14ac:dyDescent="0.25"/>
  <cols>
    <col min="1" max="1" width="9.140625" style="15"/>
    <col min="2" max="2" width="7.85546875" style="15" customWidth="1"/>
    <col min="3" max="3" width="14.7109375" style="15" customWidth="1"/>
    <col min="4" max="4" width="14.28515625" style="15" customWidth="1"/>
    <col min="5" max="7" width="14.7109375" style="15" customWidth="1"/>
    <col min="8" max="257" width="9.140625" style="15"/>
    <col min="258" max="258" width="7.85546875" style="15" customWidth="1"/>
    <col min="259" max="259" width="14.7109375" style="15" customWidth="1"/>
    <col min="260" max="260" width="14.28515625" style="15" customWidth="1"/>
    <col min="261" max="263" width="14.7109375" style="15" customWidth="1"/>
    <col min="264" max="513" width="9.140625" style="15"/>
    <col min="514" max="514" width="7.85546875" style="15" customWidth="1"/>
    <col min="515" max="515" width="14.7109375" style="15" customWidth="1"/>
    <col min="516" max="516" width="14.28515625" style="15" customWidth="1"/>
    <col min="517" max="519" width="14.7109375" style="15" customWidth="1"/>
    <col min="520" max="769" width="9.140625" style="15"/>
    <col min="770" max="770" width="7.85546875" style="15" customWidth="1"/>
    <col min="771" max="771" width="14.7109375" style="15" customWidth="1"/>
    <col min="772" max="772" width="14.28515625" style="15" customWidth="1"/>
    <col min="773" max="775" width="14.7109375" style="15" customWidth="1"/>
    <col min="776" max="1025" width="9.140625" style="15"/>
    <col min="1026" max="1026" width="7.85546875" style="15" customWidth="1"/>
    <col min="1027" max="1027" width="14.7109375" style="15" customWidth="1"/>
    <col min="1028" max="1028" width="14.28515625" style="15" customWidth="1"/>
    <col min="1029" max="1031" width="14.7109375" style="15" customWidth="1"/>
    <col min="1032" max="1281" width="9.140625" style="15"/>
    <col min="1282" max="1282" width="7.85546875" style="15" customWidth="1"/>
    <col min="1283" max="1283" width="14.7109375" style="15" customWidth="1"/>
    <col min="1284" max="1284" width="14.28515625" style="15" customWidth="1"/>
    <col min="1285" max="1287" width="14.7109375" style="15" customWidth="1"/>
    <col min="1288" max="1537" width="9.140625" style="15"/>
    <col min="1538" max="1538" width="7.85546875" style="15" customWidth="1"/>
    <col min="1539" max="1539" width="14.7109375" style="15" customWidth="1"/>
    <col min="1540" max="1540" width="14.28515625" style="15" customWidth="1"/>
    <col min="1541" max="1543" width="14.7109375" style="15" customWidth="1"/>
    <col min="1544" max="1793" width="9.140625" style="15"/>
    <col min="1794" max="1794" width="7.85546875" style="15" customWidth="1"/>
    <col min="1795" max="1795" width="14.7109375" style="15" customWidth="1"/>
    <col min="1796" max="1796" width="14.28515625" style="15" customWidth="1"/>
    <col min="1797" max="1799" width="14.7109375" style="15" customWidth="1"/>
    <col min="1800" max="2049" width="9.140625" style="15"/>
    <col min="2050" max="2050" width="7.85546875" style="15" customWidth="1"/>
    <col min="2051" max="2051" width="14.7109375" style="15" customWidth="1"/>
    <col min="2052" max="2052" width="14.28515625" style="15" customWidth="1"/>
    <col min="2053" max="2055" width="14.7109375" style="15" customWidth="1"/>
    <col min="2056" max="2305" width="9.140625" style="15"/>
    <col min="2306" max="2306" width="7.85546875" style="15" customWidth="1"/>
    <col min="2307" max="2307" width="14.7109375" style="15" customWidth="1"/>
    <col min="2308" max="2308" width="14.28515625" style="15" customWidth="1"/>
    <col min="2309" max="2311" width="14.7109375" style="15" customWidth="1"/>
    <col min="2312" max="2561" width="9.140625" style="15"/>
    <col min="2562" max="2562" width="7.85546875" style="15" customWidth="1"/>
    <col min="2563" max="2563" width="14.7109375" style="15" customWidth="1"/>
    <col min="2564" max="2564" width="14.28515625" style="15" customWidth="1"/>
    <col min="2565" max="2567" width="14.7109375" style="15" customWidth="1"/>
    <col min="2568" max="2817" width="9.140625" style="15"/>
    <col min="2818" max="2818" width="7.85546875" style="15" customWidth="1"/>
    <col min="2819" max="2819" width="14.7109375" style="15" customWidth="1"/>
    <col min="2820" max="2820" width="14.28515625" style="15" customWidth="1"/>
    <col min="2821" max="2823" width="14.7109375" style="15" customWidth="1"/>
    <col min="2824" max="3073" width="9.140625" style="15"/>
    <col min="3074" max="3074" width="7.85546875" style="15" customWidth="1"/>
    <col min="3075" max="3075" width="14.7109375" style="15" customWidth="1"/>
    <col min="3076" max="3076" width="14.28515625" style="15" customWidth="1"/>
    <col min="3077" max="3079" width="14.7109375" style="15" customWidth="1"/>
    <col min="3080" max="3329" width="9.140625" style="15"/>
    <col min="3330" max="3330" width="7.85546875" style="15" customWidth="1"/>
    <col min="3331" max="3331" width="14.7109375" style="15" customWidth="1"/>
    <col min="3332" max="3332" width="14.28515625" style="15" customWidth="1"/>
    <col min="3333" max="3335" width="14.7109375" style="15" customWidth="1"/>
    <col min="3336" max="3585" width="9.140625" style="15"/>
    <col min="3586" max="3586" width="7.85546875" style="15" customWidth="1"/>
    <col min="3587" max="3587" width="14.7109375" style="15" customWidth="1"/>
    <col min="3588" max="3588" width="14.28515625" style="15" customWidth="1"/>
    <col min="3589" max="3591" width="14.7109375" style="15" customWidth="1"/>
    <col min="3592" max="3841" width="9.140625" style="15"/>
    <col min="3842" max="3842" width="7.85546875" style="15" customWidth="1"/>
    <col min="3843" max="3843" width="14.7109375" style="15" customWidth="1"/>
    <col min="3844" max="3844" width="14.28515625" style="15" customWidth="1"/>
    <col min="3845" max="3847" width="14.7109375" style="15" customWidth="1"/>
    <col min="3848" max="4097" width="9.140625" style="15"/>
    <col min="4098" max="4098" width="7.85546875" style="15" customWidth="1"/>
    <col min="4099" max="4099" width="14.7109375" style="15" customWidth="1"/>
    <col min="4100" max="4100" width="14.28515625" style="15" customWidth="1"/>
    <col min="4101" max="4103" width="14.7109375" style="15" customWidth="1"/>
    <col min="4104" max="4353" width="9.140625" style="15"/>
    <col min="4354" max="4354" width="7.85546875" style="15" customWidth="1"/>
    <col min="4355" max="4355" width="14.7109375" style="15" customWidth="1"/>
    <col min="4356" max="4356" width="14.28515625" style="15" customWidth="1"/>
    <col min="4357" max="4359" width="14.7109375" style="15" customWidth="1"/>
    <col min="4360" max="4609" width="9.140625" style="15"/>
    <col min="4610" max="4610" width="7.85546875" style="15" customWidth="1"/>
    <col min="4611" max="4611" width="14.7109375" style="15" customWidth="1"/>
    <col min="4612" max="4612" width="14.28515625" style="15" customWidth="1"/>
    <col min="4613" max="4615" width="14.7109375" style="15" customWidth="1"/>
    <col min="4616" max="4865" width="9.140625" style="15"/>
    <col min="4866" max="4866" width="7.85546875" style="15" customWidth="1"/>
    <col min="4867" max="4867" width="14.7109375" style="15" customWidth="1"/>
    <col min="4868" max="4868" width="14.28515625" style="15" customWidth="1"/>
    <col min="4869" max="4871" width="14.7109375" style="15" customWidth="1"/>
    <col min="4872" max="5121" width="9.140625" style="15"/>
    <col min="5122" max="5122" width="7.85546875" style="15" customWidth="1"/>
    <col min="5123" max="5123" width="14.7109375" style="15" customWidth="1"/>
    <col min="5124" max="5124" width="14.28515625" style="15" customWidth="1"/>
    <col min="5125" max="5127" width="14.7109375" style="15" customWidth="1"/>
    <col min="5128" max="5377" width="9.140625" style="15"/>
    <col min="5378" max="5378" width="7.85546875" style="15" customWidth="1"/>
    <col min="5379" max="5379" width="14.7109375" style="15" customWidth="1"/>
    <col min="5380" max="5380" width="14.28515625" style="15" customWidth="1"/>
    <col min="5381" max="5383" width="14.7109375" style="15" customWidth="1"/>
    <col min="5384" max="5633" width="9.140625" style="15"/>
    <col min="5634" max="5634" width="7.85546875" style="15" customWidth="1"/>
    <col min="5635" max="5635" width="14.7109375" style="15" customWidth="1"/>
    <col min="5636" max="5636" width="14.28515625" style="15" customWidth="1"/>
    <col min="5637" max="5639" width="14.7109375" style="15" customWidth="1"/>
    <col min="5640" max="5889" width="9.140625" style="15"/>
    <col min="5890" max="5890" width="7.85546875" style="15" customWidth="1"/>
    <col min="5891" max="5891" width="14.7109375" style="15" customWidth="1"/>
    <col min="5892" max="5892" width="14.28515625" style="15" customWidth="1"/>
    <col min="5893" max="5895" width="14.7109375" style="15" customWidth="1"/>
    <col min="5896" max="6145" width="9.140625" style="15"/>
    <col min="6146" max="6146" width="7.85546875" style="15" customWidth="1"/>
    <col min="6147" max="6147" width="14.7109375" style="15" customWidth="1"/>
    <col min="6148" max="6148" width="14.28515625" style="15" customWidth="1"/>
    <col min="6149" max="6151" width="14.7109375" style="15" customWidth="1"/>
    <col min="6152" max="6401" width="9.140625" style="15"/>
    <col min="6402" max="6402" width="7.85546875" style="15" customWidth="1"/>
    <col min="6403" max="6403" width="14.7109375" style="15" customWidth="1"/>
    <col min="6404" max="6404" width="14.28515625" style="15" customWidth="1"/>
    <col min="6405" max="6407" width="14.7109375" style="15" customWidth="1"/>
    <col min="6408" max="6657" width="9.140625" style="15"/>
    <col min="6658" max="6658" width="7.85546875" style="15" customWidth="1"/>
    <col min="6659" max="6659" width="14.7109375" style="15" customWidth="1"/>
    <col min="6660" max="6660" width="14.28515625" style="15" customWidth="1"/>
    <col min="6661" max="6663" width="14.7109375" style="15" customWidth="1"/>
    <col min="6664" max="6913" width="9.140625" style="15"/>
    <col min="6914" max="6914" width="7.85546875" style="15" customWidth="1"/>
    <col min="6915" max="6915" width="14.7109375" style="15" customWidth="1"/>
    <col min="6916" max="6916" width="14.28515625" style="15" customWidth="1"/>
    <col min="6917" max="6919" width="14.7109375" style="15" customWidth="1"/>
    <col min="6920" max="7169" width="9.140625" style="15"/>
    <col min="7170" max="7170" width="7.85546875" style="15" customWidth="1"/>
    <col min="7171" max="7171" width="14.7109375" style="15" customWidth="1"/>
    <col min="7172" max="7172" width="14.28515625" style="15" customWidth="1"/>
    <col min="7173" max="7175" width="14.7109375" style="15" customWidth="1"/>
    <col min="7176" max="7425" width="9.140625" style="15"/>
    <col min="7426" max="7426" width="7.85546875" style="15" customWidth="1"/>
    <col min="7427" max="7427" width="14.7109375" style="15" customWidth="1"/>
    <col min="7428" max="7428" width="14.28515625" style="15" customWidth="1"/>
    <col min="7429" max="7431" width="14.7109375" style="15" customWidth="1"/>
    <col min="7432" max="7681" width="9.140625" style="15"/>
    <col min="7682" max="7682" width="7.85546875" style="15" customWidth="1"/>
    <col min="7683" max="7683" width="14.7109375" style="15" customWidth="1"/>
    <col min="7684" max="7684" width="14.28515625" style="15" customWidth="1"/>
    <col min="7685" max="7687" width="14.7109375" style="15" customWidth="1"/>
    <col min="7688" max="7937" width="9.140625" style="15"/>
    <col min="7938" max="7938" width="7.85546875" style="15" customWidth="1"/>
    <col min="7939" max="7939" width="14.7109375" style="15" customWidth="1"/>
    <col min="7940" max="7940" width="14.28515625" style="15" customWidth="1"/>
    <col min="7941" max="7943" width="14.7109375" style="15" customWidth="1"/>
    <col min="7944" max="8193" width="9.140625" style="15"/>
    <col min="8194" max="8194" width="7.85546875" style="15" customWidth="1"/>
    <col min="8195" max="8195" width="14.7109375" style="15" customWidth="1"/>
    <col min="8196" max="8196" width="14.28515625" style="15" customWidth="1"/>
    <col min="8197" max="8199" width="14.7109375" style="15" customWidth="1"/>
    <col min="8200" max="8449" width="9.140625" style="15"/>
    <col min="8450" max="8450" width="7.85546875" style="15" customWidth="1"/>
    <col min="8451" max="8451" width="14.7109375" style="15" customWidth="1"/>
    <col min="8452" max="8452" width="14.28515625" style="15" customWidth="1"/>
    <col min="8453" max="8455" width="14.7109375" style="15" customWidth="1"/>
    <col min="8456" max="8705" width="9.140625" style="15"/>
    <col min="8706" max="8706" width="7.85546875" style="15" customWidth="1"/>
    <col min="8707" max="8707" width="14.7109375" style="15" customWidth="1"/>
    <col min="8708" max="8708" width="14.28515625" style="15" customWidth="1"/>
    <col min="8709" max="8711" width="14.7109375" style="15" customWidth="1"/>
    <col min="8712" max="8961" width="9.140625" style="15"/>
    <col min="8962" max="8962" width="7.85546875" style="15" customWidth="1"/>
    <col min="8963" max="8963" width="14.7109375" style="15" customWidth="1"/>
    <col min="8964" max="8964" width="14.28515625" style="15" customWidth="1"/>
    <col min="8965" max="8967" width="14.7109375" style="15" customWidth="1"/>
    <col min="8968" max="9217" width="9.140625" style="15"/>
    <col min="9218" max="9218" width="7.85546875" style="15" customWidth="1"/>
    <col min="9219" max="9219" width="14.7109375" style="15" customWidth="1"/>
    <col min="9220" max="9220" width="14.28515625" style="15" customWidth="1"/>
    <col min="9221" max="9223" width="14.7109375" style="15" customWidth="1"/>
    <col min="9224" max="9473" width="9.140625" style="15"/>
    <col min="9474" max="9474" width="7.85546875" style="15" customWidth="1"/>
    <col min="9475" max="9475" width="14.7109375" style="15" customWidth="1"/>
    <col min="9476" max="9476" width="14.28515625" style="15" customWidth="1"/>
    <col min="9477" max="9479" width="14.7109375" style="15" customWidth="1"/>
    <col min="9480" max="9729" width="9.140625" style="15"/>
    <col min="9730" max="9730" width="7.85546875" style="15" customWidth="1"/>
    <col min="9731" max="9731" width="14.7109375" style="15" customWidth="1"/>
    <col min="9732" max="9732" width="14.28515625" style="15" customWidth="1"/>
    <col min="9733" max="9735" width="14.7109375" style="15" customWidth="1"/>
    <col min="9736" max="9985" width="9.140625" style="15"/>
    <col min="9986" max="9986" width="7.85546875" style="15" customWidth="1"/>
    <col min="9987" max="9987" width="14.7109375" style="15" customWidth="1"/>
    <col min="9988" max="9988" width="14.28515625" style="15" customWidth="1"/>
    <col min="9989" max="9991" width="14.7109375" style="15" customWidth="1"/>
    <col min="9992" max="10241" width="9.140625" style="15"/>
    <col min="10242" max="10242" width="7.85546875" style="15" customWidth="1"/>
    <col min="10243" max="10243" width="14.7109375" style="15" customWidth="1"/>
    <col min="10244" max="10244" width="14.28515625" style="15" customWidth="1"/>
    <col min="10245" max="10247" width="14.7109375" style="15" customWidth="1"/>
    <col min="10248" max="10497" width="9.140625" style="15"/>
    <col min="10498" max="10498" width="7.85546875" style="15" customWidth="1"/>
    <col min="10499" max="10499" width="14.7109375" style="15" customWidth="1"/>
    <col min="10500" max="10500" width="14.28515625" style="15" customWidth="1"/>
    <col min="10501" max="10503" width="14.7109375" style="15" customWidth="1"/>
    <col min="10504" max="10753" width="9.140625" style="15"/>
    <col min="10754" max="10754" width="7.85546875" style="15" customWidth="1"/>
    <col min="10755" max="10755" width="14.7109375" style="15" customWidth="1"/>
    <col min="10756" max="10756" width="14.28515625" style="15" customWidth="1"/>
    <col min="10757" max="10759" width="14.7109375" style="15" customWidth="1"/>
    <col min="10760" max="11009" width="9.140625" style="15"/>
    <col min="11010" max="11010" width="7.85546875" style="15" customWidth="1"/>
    <col min="11011" max="11011" width="14.7109375" style="15" customWidth="1"/>
    <col min="11012" max="11012" width="14.28515625" style="15" customWidth="1"/>
    <col min="11013" max="11015" width="14.7109375" style="15" customWidth="1"/>
    <col min="11016" max="11265" width="9.140625" style="15"/>
    <col min="11266" max="11266" width="7.85546875" style="15" customWidth="1"/>
    <col min="11267" max="11267" width="14.7109375" style="15" customWidth="1"/>
    <col min="11268" max="11268" width="14.28515625" style="15" customWidth="1"/>
    <col min="11269" max="11271" width="14.7109375" style="15" customWidth="1"/>
    <col min="11272" max="11521" width="9.140625" style="15"/>
    <col min="11522" max="11522" width="7.85546875" style="15" customWidth="1"/>
    <col min="11523" max="11523" width="14.7109375" style="15" customWidth="1"/>
    <col min="11524" max="11524" width="14.28515625" style="15" customWidth="1"/>
    <col min="11525" max="11527" width="14.7109375" style="15" customWidth="1"/>
    <col min="11528" max="11777" width="9.140625" style="15"/>
    <col min="11778" max="11778" width="7.85546875" style="15" customWidth="1"/>
    <col min="11779" max="11779" width="14.7109375" style="15" customWidth="1"/>
    <col min="11780" max="11780" width="14.28515625" style="15" customWidth="1"/>
    <col min="11781" max="11783" width="14.7109375" style="15" customWidth="1"/>
    <col min="11784" max="12033" width="9.140625" style="15"/>
    <col min="12034" max="12034" width="7.85546875" style="15" customWidth="1"/>
    <col min="12035" max="12035" width="14.7109375" style="15" customWidth="1"/>
    <col min="12036" max="12036" width="14.28515625" style="15" customWidth="1"/>
    <col min="12037" max="12039" width="14.7109375" style="15" customWidth="1"/>
    <col min="12040" max="12289" width="9.140625" style="15"/>
    <col min="12290" max="12290" width="7.85546875" style="15" customWidth="1"/>
    <col min="12291" max="12291" width="14.7109375" style="15" customWidth="1"/>
    <col min="12292" max="12292" width="14.28515625" style="15" customWidth="1"/>
    <col min="12293" max="12295" width="14.7109375" style="15" customWidth="1"/>
    <col min="12296" max="12545" width="9.140625" style="15"/>
    <col min="12546" max="12546" width="7.85546875" style="15" customWidth="1"/>
    <col min="12547" max="12547" width="14.7109375" style="15" customWidth="1"/>
    <col min="12548" max="12548" width="14.28515625" style="15" customWidth="1"/>
    <col min="12549" max="12551" width="14.7109375" style="15" customWidth="1"/>
    <col min="12552" max="12801" width="9.140625" style="15"/>
    <col min="12802" max="12802" width="7.85546875" style="15" customWidth="1"/>
    <col min="12803" max="12803" width="14.7109375" style="15" customWidth="1"/>
    <col min="12804" max="12804" width="14.28515625" style="15" customWidth="1"/>
    <col min="12805" max="12807" width="14.7109375" style="15" customWidth="1"/>
    <col min="12808" max="13057" width="9.140625" style="15"/>
    <col min="13058" max="13058" width="7.85546875" style="15" customWidth="1"/>
    <col min="13059" max="13059" width="14.7109375" style="15" customWidth="1"/>
    <col min="13060" max="13060" width="14.28515625" style="15" customWidth="1"/>
    <col min="13061" max="13063" width="14.7109375" style="15" customWidth="1"/>
    <col min="13064" max="13313" width="9.140625" style="15"/>
    <col min="13314" max="13314" width="7.85546875" style="15" customWidth="1"/>
    <col min="13315" max="13315" width="14.7109375" style="15" customWidth="1"/>
    <col min="13316" max="13316" width="14.28515625" style="15" customWidth="1"/>
    <col min="13317" max="13319" width="14.7109375" style="15" customWidth="1"/>
    <col min="13320" max="13569" width="9.140625" style="15"/>
    <col min="13570" max="13570" width="7.85546875" style="15" customWidth="1"/>
    <col min="13571" max="13571" width="14.7109375" style="15" customWidth="1"/>
    <col min="13572" max="13572" width="14.28515625" style="15" customWidth="1"/>
    <col min="13573" max="13575" width="14.7109375" style="15" customWidth="1"/>
    <col min="13576" max="13825" width="9.140625" style="15"/>
    <col min="13826" max="13826" width="7.85546875" style="15" customWidth="1"/>
    <col min="13827" max="13827" width="14.7109375" style="15" customWidth="1"/>
    <col min="13828" max="13828" width="14.28515625" style="15" customWidth="1"/>
    <col min="13829" max="13831" width="14.7109375" style="15" customWidth="1"/>
    <col min="13832" max="14081" width="9.140625" style="15"/>
    <col min="14082" max="14082" width="7.85546875" style="15" customWidth="1"/>
    <col min="14083" max="14083" width="14.7109375" style="15" customWidth="1"/>
    <col min="14084" max="14084" width="14.28515625" style="15" customWidth="1"/>
    <col min="14085" max="14087" width="14.7109375" style="15" customWidth="1"/>
    <col min="14088" max="14337" width="9.140625" style="15"/>
    <col min="14338" max="14338" width="7.85546875" style="15" customWidth="1"/>
    <col min="14339" max="14339" width="14.7109375" style="15" customWidth="1"/>
    <col min="14340" max="14340" width="14.28515625" style="15" customWidth="1"/>
    <col min="14341" max="14343" width="14.7109375" style="15" customWidth="1"/>
    <col min="14344" max="14593" width="9.140625" style="15"/>
    <col min="14594" max="14594" width="7.85546875" style="15" customWidth="1"/>
    <col min="14595" max="14595" width="14.7109375" style="15" customWidth="1"/>
    <col min="14596" max="14596" width="14.28515625" style="15" customWidth="1"/>
    <col min="14597" max="14599" width="14.7109375" style="15" customWidth="1"/>
    <col min="14600" max="14849" width="9.140625" style="15"/>
    <col min="14850" max="14850" width="7.85546875" style="15" customWidth="1"/>
    <col min="14851" max="14851" width="14.7109375" style="15" customWidth="1"/>
    <col min="14852" max="14852" width="14.28515625" style="15" customWidth="1"/>
    <col min="14853" max="14855" width="14.7109375" style="15" customWidth="1"/>
    <col min="14856" max="15105" width="9.140625" style="15"/>
    <col min="15106" max="15106" width="7.85546875" style="15" customWidth="1"/>
    <col min="15107" max="15107" width="14.7109375" style="15" customWidth="1"/>
    <col min="15108" max="15108" width="14.28515625" style="15" customWidth="1"/>
    <col min="15109" max="15111" width="14.7109375" style="15" customWidth="1"/>
    <col min="15112" max="15361" width="9.140625" style="15"/>
    <col min="15362" max="15362" width="7.85546875" style="15" customWidth="1"/>
    <col min="15363" max="15363" width="14.7109375" style="15" customWidth="1"/>
    <col min="15364" max="15364" width="14.28515625" style="15" customWidth="1"/>
    <col min="15365" max="15367" width="14.7109375" style="15" customWidth="1"/>
    <col min="15368" max="15617" width="9.140625" style="15"/>
    <col min="15618" max="15618" width="7.85546875" style="15" customWidth="1"/>
    <col min="15619" max="15619" width="14.7109375" style="15" customWidth="1"/>
    <col min="15620" max="15620" width="14.28515625" style="15" customWidth="1"/>
    <col min="15621" max="15623" width="14.7109375" style="15" customWidth="1"/>
    <col min="15624" max="15873" width="9.140625" style="15"/>
    <col min="15874" max="15874" width="7.85546875" style="15" customWidth="1"/>
    <col min="15875" max="15875" width="14.7109375" style="15" customWidth="1"/>
    <col min="15876" max="15876" width="14.28515625" style="15" customWidth="1"/>
    <col min="15877" max="15879" width="14.7109375" style="15" customWidth="1"/>
    <col min="15880" max="16129" width="9.140625" style="15"/>
    <col min="16130" max="16130" width="7.85546875" style="15" customWidth="1"/>
    <col min="16131" max="16131" width="14.7109375" style="15" customWidth="1"/>
    <col min="16132" max="16132" width="14.28515625" style="15" customWidth="1"/>
    <col min="16133" max="16135" width="14.7109375" style="15" customWidth="1"/>
    <col min="16136" max="16384" width="9.140625" style="15"/>
  </cols>
  <sheetData>
    <row r="1" spans="1:13" x14ac:dyDescent="0.25">
      <c r="A1" s="13"/>
      <c r="B1" s="13"/>
      <c r="C1" s="13"/>
      <c r="D1" s="13"/>
      <c r="E1" s="13"/>
      <c r="F1" s="13"/>
      <c r="G1" s="14"/>
    </row>
    <row r="2" spans="1:13" x14ac:dyDescent="0.25">
      <c r="A2" s="13"/>
      <c r="B2" s="13"/>
      <c r="C2" s="13"/>
      <c r="D2" s="13"/>
      <c r="E2" s="13"/>
      <c r="F2" s="16"/>
      <c r="G2" s="17"/>
    </row>
    <row r="3" spans="1:13" x14ac:dyDescent="0.25">
      <c r="A3" s="13"/>
      <c r="B3" s="13"/>
      <c r="C3" s="13"/>
      <c r="D3" s="13"/>
      <c r="E3" s="13"/>
      <c r="F3" s="16"/>
      <c r="G3" s="17"/>
    </row>
    <row r="4" spans="1:13" ht="21" x14ac:dyDescent="0.35">
      <c r="A4" s="13"/>
      <c r="B4" s="18" t="s">
        <v>34</v>
      </c>
      <c r="C4" s="13"/>
      <c r="D4" s="13"/>
      <c r="E4" s="19"/>
      <c r="F4" s="20"/>
      <c r="G4" s="13"/>
      <c r="K4" s="21"/>
      <c r="L4" s="22"/>
    </row>
    <row r="5" spans="1:13" x14ac:dyDescent="0.25">
      <c r="A5" s="13"/>
      <c r="B5" s="13"/>
      <c r="C5" s="13"/>
      <c r="D5" s="13"/>
      <c r="E5" s="13"/>
      <c r="F5" s="20"/>
      <c r="G5" s="13"/>
      <c r="K5" s="23"/>
      <c r="L5" s="22"/>
    </row>
    <row r="6" spans="1:13" x14ac:dyDescent="0.25">
      <c r="A6" s="13"/>
      <c r="B6" s="24" t="s">
        <v>7</v>
      </c>
      <c r="C6" s="25"/>
      <c r="D6" s="26"/>
      <c r="E6" s="27">
        <v>44562</v>
      </c>
      <c r="F6" s="28"/>
      <c r="G6" s="13"/>
      <c r="K6" s="29"/>
      <c r="L6" s="29"/>
    </row>
    <row r="7" spans="1:13" x14ac:dyDescent="0.25">
      <c r="A7" s="13"/>
      <c r="B7" s="30" t="s">
        <v>8</v>
      </c>
      <c r="C7" s="31"/>
      <c r="D7" s="32"/>
      <c r="E7" s="33">
        <v>60</v>
      </c>
      <c r="F7" s="34" t="s">
        <v>9</v>
      </c>
      <c r="G7" s="13"/>
      <c r="K7" s="35"/>
      <c r="L7" s="35"/>
    </row>
    <row r="8" spans="1:13" x14ac:dyDescent="0.25">
      <c r="A8" s="13"/>
      <c r="B8" s="30" t="s">
        <v>10</v>
      </c>
      <c r="C8" s="31"/>
      <c r="E8" s="65">
        <v>115560</v>
      </c>
      <c r="F8" s="34" t="s">
        <v>11</v>
      </c>
      <c r="G8" s="13"/>
      <c r="K8" s="35"/>
      <c r="L8" s="35"/>
    </row>
    <row r="9" spans="1:13" x14ac:dyDescent="0.25">
      <c r="A9" s="13"/>
      <c r="B9" s="30" t="s">
        <v>12</v>
      </c>
      <c r="C9" s="31"/>
      <c r="D9" s="32"/>
      <c r="E9" s="36">
        <v>1</v>
      </c>
      <c r="F9" s="34"/>
      <c r="G9" s="13"/>
      <c r="K9" s="37"/>
      <c r="L9" s="37"/>
    </row>
    <row r="10" spans="1:13" x14ac:dyDescent="0.25">
      <c r="A10" s="13"/>
      <c r="B10" s="30" t="s">
        <v>13</v>
      </c>
      <c r="C10" s="31"/>
      <c r="D10" s="38">
        <f>E6-1</f>
        <v>44561</v>
      </c>
      <c r="E10" s="39">
        <f>E8</f>
        <v>115560</v>
      </c>
      <c r="F10" s="34" t="s">
        <v>11</v>
      </c>
      <c r="G10" s="13"/>
      <c r="K10" s="37"/>
      <c r="L10" s="37"/>
    </row>
    <row r="11" spans="1:13" x14ac:dyDescent="0.25">
      <c r="A11" s="13"/>
      <c r="B11" s="30" t="s">
        <v>14</v>
      </c>
      <c r="C11" s="31"/>
      <c r="D11" s="38">
        <f>EDATE(D10,E7)</f>
        <v>46387</v>
      </c>
      <c r="E11" s="39">
        <v>0</v>
      </c>
      <c r="F11" s="34" t="s">
        <v>11</v>
      </c>
      <c r="G11" s="13"/>
      <c r="K11" s="35"/>
      <c r="L11" s="35"/>
      <c r="M11" s="37"/>
    </row>
    <row r="12" spans="1:13" x14ac:dyDescent="0.25">
      <c r="A12" s="13"/>
      <c r="B12" s="40" t="s">
        <v>30</v>
      </c>
      <c r="C12" s="41"/>
      <c r="D12" s="42"/>
      <c r="E12" s="59">
        <v>2.7E-2</v>
      </c>
      <c r="F12" s="43"/>
      <c r="G12" s="44"/>
      <c r="K12" s="35"/>
      <c r="L12" s="35"/>
      <c r="M12" s="37"/>
    </row>
    <row r="13" spans="1:13" x14ac:dyDescent="0.25">
      <c r="A13" s="13"/>
      <c r="B13" s="45"/>
      <c r="C13" s="31"/>
      <c r="E13" s="46"/>
      <c r="F13" s="45"/>
      <c r="G13" s="44"/>
      <c r="K13" s="35"/>
      <c r="L13" s="35"/>
      <c r="M13" s="37"/>
    </row>
    <row r="14" spans="1:13" x14ac:dyDescent="0.25">
      <c r="K14" s="35"/>
      <c r="L14" s="35"/>
      <c r="M14" s="37"/>
    </row>
    <row r="15" spans="1:13" ht="15.75" thickBot="1" x14ac:dyDescent="0.3">
      <c r="A15" s="47" t="s">
        <v>15</v>
      </c>
      <c r="B15" s="47" t="s">
        <v>16</v>
      </c>
      <c r="C15" s="47" t="s">
        <v>17</v>
      </c>
      <c r="D15" s="47" t="s">
        <v>3</v>
      </c>
      <c r="E15" s="47" t="s">
        <v>18</v>
      </c>
      <c r="F15" s="47" t="s">
        <v>19</v>
      </c>
      <c r="G15" s="47" t="s">
        <v>20</v>
      </c>
      <c r="K15" s="35"/>
      <c r="L15" s="35"/>
      <c r="M15" s="37"/>
    </row>
    <row r="16" spans="1:13" x14ac:dyDescent="0.25">
      <c r="A16" s="48">
        <f>E6</f>
        <v>44562</v>
      </c>
      <c r="B16" s="49">
        <v>1</v>
      </c>
      <c r="C16" s="20">
        <f>E10</f>
        <v>115560</v>
      </c>
      <c r="D16" s="50">
        <f>ROUND(C16*$E$12/12,3)</f>
        <v>260.01</v>
      </c>
      <c r="E16" s="50">
        <f>PPMT($E$12/12,B16,$E$7,-$E$10,$E$11,0)</f>
        <v>1801.0818799289325</v>
      </c>
      <c r="F16" s="50">
        <f>ROUND(PMT($E$12/12,E7,-E10,E11),3)</f>
        <v>2061.0920000000001</v>
      </c>
      <c r="G16" s="50">
        <f>ROUND(C16-E16,3)</f>
        <v>113758.91800000001</v>
      </c>
      <c r="K16" s="35"/>
      <c r="L16" s="35"/>
      <c r="M16" s="37"/>
    </row>
    <row r="17" spans="1:13" x14ac:dyDescent="0.25">
      <c r="A17" s="48">
        <f>EDATE(A16,1)</f>
        <v>44593</v>
      </c>
      <c r="B17" s="49">
        <v>2</v>
      </c>
      <c r="C17" s="20">
        <f>G16</f>
        <v>113758.91800000001</v>
      </c>
      <c r="D17" s="50">
        <f t="shared" ref="D17:D75" si="0">ROUND(C17*$E$12/12,3)</f>
        <v>255.958</v>
      </c>
      <c r="E17" s="50">
        <f>PPMT($E$12/12,B17,$E$7,-$E$10,$E$11,0)</f>
        <v>1805.1343141587727</v>
      </c>
      <c r="F17" s="50">
        <f>F16</f>
        <v>2061.0920000000001</v>
      </c>
      <c r="G17" s="50">
        <f>ROUND(C17-E17,3)</f>
        <v>111953.784</v>
      </c>
      <c r="K17" s="35"/>
      <c r="L17" s="35"/>
      <c r="M17" s="37"/>
    </row>
    <row r="18" spans="1:13" x14ac:dyDescent="0.25">
      <c r="A18" s="48">
        <f>EDATE(A17,1)</f>
        <v>44621</v>
      </c>
      <c r="B18" s="49">
        <v>3</v>
      </c>
      <c r="C18" s="20">
        <f t="shared" ref="C18:C75" si="1">G17</f>
        <v>111953.784</v>
      </c>
      <c r="D18" s="50">
        <f t="shared" si="0"/>
        <v>251.89599999999999</v>
      </c>
      <c r="E18" s="50">
        <f>PPMT($E$12/12,B18,$E$7,-$E$10,$E$11,0)</f>
        <v>1809.1958663656296</v>
      </c>
      <c r="F18" s="50">
        <f t="shared" ref="F18:F75" si="2">F17</f>
        <v>2061.0920000000001</v>
      </c>
      <c r="G18" s="50">
        <f>ROUND(C18-E18,3)</f>
        <v>110144.588</v>
      </c>
      <c r="K18" s="35"/>
      <c r="L18" s="35"/>
      <c r="M18" s="37"/>
    </row>
    <row r="19" spans="1:13" x14ac:dyDescent="0.25">
      <c r="A19" s="48">
        <f t="shared" ref="A19:A75" si="3">EDATE(A18,1)</f>
        <v>44652</v>
      </c>
      <c r="B19" s="49">
        <v>4</v>
      </c>
      <c r="C19" s="20">
        <f t="shared" si="1"/>
        <v>110144.588</v>
      </c>
      <c r="D19" s="50">
        <f t="shared" si="0"/>
        <v>247.82499999999999</v>
      </c>
      <c r="E19" s="50">
        <f t="shared" ref="E19" si="4">PPMT($E$12/12,B19,$E$7,-$E$10,$E$11,0)</f>
        <v>1813.2665570649526</v>
      </c>
      <c r="F19" s="50">
        <f t="shared" si="2"/>
        <v>2061.0920000000001</v>
      </c>
      <c r="G19" s="50">
        <f t="shared" ref="G19:G75" si="5">ROUND(C19-E19,3)</f>
        <v>108331.321</v>
      </c>
      <c r="K19" s="35"/>
      <c r="L19" s="35"/>
      <c r="M19" s="37"/>
    </row>
    <row r="20" spans="1:13" x14ac:dyDescent="0.25">
      <c r="A20" s="48">
        <f t="shared" si="3"/>
        <v>44682</v>
      </c>
      <c r="B20" s="49">
        <v>5</v>
      </c>
      <c r="C20" s="20">
        <f t="shared" si="1"/>
        <v>108331.321</v>
      </c>
      <c r="D20" s="50">
        <f t="shared" si="0"/>
        <v>243.745</v>
      </c>
      <c r="E20" s="50">
        <f>PPMT($E$12/12,B20,$E$7,-$E$10,$E$11,0)</f>
        <v>1817.3464068183487</v>
      </c>
      <c r="F20" s="50">
        <f t="shared" si="2"/>
        <v>2061.0920000000001</v>
      </c>
      <c r="G20" s="50">
        <f t="shared" si="5"/>
        <v>106513.97500000001</v>
      </c>
      <c r="K20" s="35"/>
      <c r="L20" s="35"/>
      <c r="M20" s="37"/>
    </row>
    <row r="21" spans="1:13" x14ac:dyDescent="0.25">
      <c r="A21" s="48">
        <f t="shared" si="3"/>
        <v>44713</v>
      </c>
      <c r="B21" s="49">
        <v>6</v>
      </c>
      <c r="C21" s="20">
        <f t="shared" si="1"/>
        <v>106513.97500000001</v>
      </c>
      <c r="D21" s="50">
        <f t="shared" si="0"/>
        <v>239.65600000000001</v>
      </c>
      <c r="E21" s="50">
        <f t="shared" ref="E21:E75" si="6">PPMT($E$12/12,B21,$E$7,-$E$10,$E$11,0)</f>
        <v>1821.4354362336896</v>
      </c>
      <c r="F21" s="50">
        <f t="shared" si="2"/>
        <v>2061.0920000000001</v>
      </c>
      <c r="G21" s="50">
        <f t="shared" si="5"/>
        <v>104692.54</v>
      </c>
      <c r="K21" s="35"/>
      <c r="L21" s="35"/>
      <c r="M21" s="37"/>
    </row>
    <row r="22" spans="1:13" x14ac:dyDescent="0.25">
      <c r="A22" s="48">
        <f t="shared" si="3"/>
        <v>44743</v>
      </c>
      <c r="B22" s="49">
        <v>7</v>
      </c>
      <c r="C22" s="20">
        <f t="shared" si="1"/>
        <v>104692.54</v>
      </c>
      <c r="D22" s="50">
        <f t="shared" si="0"/>
        <v>235.55799999999999</v>
      </c>
      <c r="E22" s="50">
        <f t="shared" si="6"/>
        <v>1825.5336659652157</v>
      </c>
      <c r="F22" s="50">
        <f t="shared" si="2"/>
        <v>2061.0920000000001</v>
      </c>
      <c r="G22" s="50">
        <f t="shared" si="5"/>
        <v>102867.00599999999</v>
      </c>
      <c r="K22" s="35"/>
      <c r="L22" s="35"/>
      <c r="M22" s="37"/>
    </row>
    <row r="23" spans="1:13" x14ac:dyDescent="0.25">
      <c r="A23" s="48">
        <f>EDATE(A22,1)</f>
        <v>44774</v>
      </c>
      <c r="B23" s="49">
        <v>8</v>
      </c>
      <c r="C23" s="20">
        <f t="shared" si="1"/>
        <v>102867.00599999999</v>
      </c>
      <c r="D23" s="50">
        <f t="shared" si="0"/>
        <v>231.45099999999999</v>
      </c>
      <c r="E23" s="50">
        <f t="shared" si="6"/>
        <v>1829.6411167136375</v>
      </c>
      <c r="F23" s="50">
        <f t="shared" si="2"/>
        <v>2061.0920000000001</v>
      </c>
      <c r="G23" s="50">
        <f t="shared" si="5"/>
        <v>101037.36500000001</v>
      </c>
      <c r="K23" s="35"/>
      <c r="L23" s="35"/>
      <c r="M23" s="37"/>
    </row>
    <row r="24" spans="1:13" x14ac:dyDescent="0.25">
      <c r="A24" s="48">
        <f t="shared" si="3"/>
        <v>44805</v>
      </c>
      <c r="B24" s="49">
        <v>9</v>
      </c>
      <c r="C24" s="20">
        <f t="shared" si="1"/>
        <v>101037.36500000001</v>
      </c>
      <c r="D24" s="50">
        <f t="shared" si="0"/>
        <v>227.334</v>
      </c>
      <c r="E24" s="50">
        <f t="shared" si="6"/>
        <v>1833.7578092262434</v>
      </c>
      <c r="F24" s="50">
        <f t="shared" si="2"/>
        <v>2061.0920000000001</v>
      </c>
      <c r="G24" s="50">
        <f t="shared" si="5"/>
        <v>99203.607000000004</v>
      </c>
      <c r="K24" s="35"/>
      <c r="L24" s="35"/>
      <c r="M24" s="37"/>
    </row>
    <row r="25" spans="1:13" x14ac:dyDescent="0.25">
      <c r="A25" s="48">
        <f t="shared" si="3"/>
        <v>44835</v>
      </c>
      <c r="B25" s="49">
        <v>10</v>
      </c>
      <c r="C25" s="20">
        <f t="shared" si="1"/>
        <v>99203.607000000004</v>
      </c>
      <c r="D25" s="50">
        <f t="shared" si="0"/>
        <v>223.208</v>
      </c>
      <c r="E25" s="50">
        <f t="shared" si="6"/>
        <v>1837.8837642970022</v>
      </c>
      <c r="F25" s="50">
        <f t="shared" si="2"/>
        <v>2061.0920000000001</v>
      </c>
      <c r="G25" s="50">
        <f t="shared" si="5"/>
        <v>97365.722999999998</v>
      </c>
    </row>
    <row r="26" spans="1:13" x14ac:dyDescent="0.25">
      <c r="A26" s="48">
        <f t="shared" si="3"/>
        <v>44866</v>
      </c>
      <c r="B26" s="49">
        <v>11</v>
      </c>
      <c r="C26" s="20">
        <f t="shared" si="1"/>
        <v>97365.722999999998</v>
      </c>
      <c r="D26" s="50">
        <f t="shared" si="0"/>
        <v>219.07300000000001</v>
      </c>
      <c r="E26" s="50">
        <f t="shared" si="6"/>
        <v>1842.0190027666704</v>
      </c>
      <c r="F26" s="50">
        <f t="shared" si="2"/>
        <v>2061.0920000000001</v>
      </c>
      <c r="G26" s="50">
        <f t="shared" si="5"/>
        <v>95523.703999999998</v>
      </c>
    </row>
    <row r="27" spans="1:13" x14ac:dyDescent="0.25">
      <c r="A27" s="48">
        <f t="shared" si="3"/>
        <v>44896</v>
      </c>
      <c r="B27" s="49">
        <v>12</v>
      </c>
      <c r="C27" s="20">
        <f t="shared" si="1"/>
        <v>95523.703999999998</v>
      </c>
      <c r="D27" s="50">
        <f t="shared" si="0"/>
        <v>214.928</v>
      </c>
      <c r="E27" s="50">
        <f t="shared" si="6"/>
        <v>1846.1635455228954</v>
      </c>
      <c r="F27" s="50">
        <f t="shared" si="2"/>
        <v>2061.0920000000001</v>
      </c>
      <c r="G27" s="50">
        <f t="shared" si="5"/>
        <v>93677.54</v>
      </c>
    </row>
    <row r="28" spans="1:13" x14ac:dyDescent="0.25">
      <c r="A28" s="48">
        <f t="shared" si="3"/>
        <v>44927</v>
      </c>
      <c r="B28" s="49">
        <v>13</v>
      </c>
      <c r="C28" s="20">
        <f t="shared" si="1"/>
        <v>93677.54</v>
      </c>
      <c r="D28" s="50">
        <f t="shared" si="0"/>
        <v>210.774</v>
      </c>
      <c r="E28" s="50">
        <f t="shared" si="6"/>
        <v>1850.3174135003219</v>
      </c>
      <c r="F28" s="50">
        <f t="shared" si="2"/>
        <v>2061.0920000000001</v>
      </c>
      <c r="G28" s="50">
        <f t="shared" si="5"/>
        <v>91827.222999999998</v>
      </c>
    </row>
    <row r="29" spans="1:13" x14ac:dyDescent="0.25">
      <c r="A29" s="48">
        <f t="shared" si="3"/>
        <v>44958</v>
      </c>
      <c r="B29" s="49">
        <v>14</v>
      </c>
      <c r="C29" s="20">
        <f t="shared" si="1"/>
        <v>91827.222999999998</v>
      </c>
      <c r="D29" s="50">
        <f t="shared" si="0"/>
        <v>206.61099999999999</v>
      </c>
      <c r="E29" s="50">
        <f t="shared" si="6"/>
        <v>1854.4806276806976</v>
      </c>
      <c r="F29" s="50">
        <f t="shared" si="2"/>
        <v>2061.0920000000001</v>
      </c>
      <c r="G29" s="50">
        <f t="shared" si="5"/>
        <v>89972.741999999998</v>
      </c>
    </row>
    <row r="30" spans="1:13" x14ac:dyDescent="0.25">
      <c r="A30" s="48">
        <f t="shared" si="3"/>
        <v>44986</v>
      </c>
      <c r="B30" s="49">
        <v>15</v>
      </c>
      <c r="C30" s="20">
        <f t="shared" si="1"/>
        <v>89972.741999999998</v>
      </c>
      <c r="D30" s="50">
        <f t="shared" si="0"/>
        <v>202.43899999999999</v>
      </c>
      <c r="E30" s="50">
        <f t="shared" si="6"/>
        <v>1858.6532090929793</v>
      </c>
      <c r="F30" s="50">
        <f t="shared" si="2"/>
        <v>2061.0920000000001</v>
      </c>
      <c r="G30" s="50">
        <f t="shared" si="5"/>
        <v>88114.089000000007</v>
      </c>
    </row>
    <row r="31" spans="1:13" x14ac:dyDescent="0.25">
      <c r="A31" s="48">
        <f t="shared" si="3"/>
        <v>45017</v>
      </c>
      <c r="B31" s="49">
        <v>16</v>
      </c>
      <c r="C31" s="20">
        <f t="shared" si="1"/>
        <v>88114.089000000007</v>
      </c>
      <c r="D31" s="50">
        <f t="shared" si="0"/>
        <v>198.25700000000001</v>
      </c>
      <c r="E31" s="50">
        <f t="shared" si="6"/>
        <v>1862.8351788134382</v>
      </c>
      <c r="F31" s="50">
        <f t="shared" si="2"/>
        <v>2061.0920000000001</v>
      </c>
      <c r="G31" s="50">
        <f t="shared" si="5"/>
        <v>86251.254000000001</v>
      </c>
    </row>
    <row r="32" spans="1:13" x14ac:dyDescent="0.25">
      <c r="A32" s="48">
        <f t="shared" si="3"/>
        <v>45047</v>
      </c>
      <c r="B32" s="49">
        <v>17</v>
      </c>
      <c r="C32" s="20">
        <f t="shared" si="1"/>
        <v>86251.254000000001</v>
      </c>
      <c r="D32" s="50">
        <f t="shared" si="0"/>
        <v>194.065</v>
      </c>
      <c r="E32" s="50">
        <f t="shared" si="6"/>
        <v>1867.0265579657685</v>
      </c>
      <c r="F32" s="50">
        <f t="shared" si="2"/>
        <v>2061.0920000000001</v>
      </c>
      <c r="G32" s="50">
        <f t="shared" si="5"/>
        <v>84384.226999999999</v>
      </c>
    </row>
    <row r="33" spans="1:7" x14ac:dyDescent="0.25">
      <c r="A33" s="48">
        <f t="shared" si="3"/>
        <v>45078</v>
      </c>
      <c r="B33" s="49">
        <v>18</v>
      </c>
      <c r="C33" s="20">
        <f t="shared" si="1"/>
        <v>84384.226999999999</v>
      </c>
      <c r="D33" s="50">
        <f t="shared" si="0"/>
        <v>189.86500000000001</v>
      </c>
      <c r="E33" s="50">
        <f t="shared" si="6"/>
        <v>1871.2273677211915</v>
      </c>
      <c r="F33" s="50">
        <f t="shared" si="2"/>
        <v>2061.0920000000001</v>
      </c>
      <c r="G33" s="50">
        <f t="shared" si="5"/>
        <v>82513</v>
      </c>
    </row>
    <row r="34" spans="1:7" x14ac:dyDescent="0.25">
      <c r="A34" s="48">
        <f t="shared" si="3"/>
        <v>45108</v>
      </c>
      <c r="B34" s="49">
        <v>19</v>
      </c>
      <c r="C34" s="20">
        <f t="shared" si="1"/>
        <v>82513</v>
      </c>
      <c r="D34" s="50">
        <f t="shared" si="0"/>
        <v>185.654</v>
      </c>
      <c r="E34" s="50">
        <f t="shared" si="6"/>
        <v>1875.4376292985644</v>
      </c>
      <c r="F34" s="50">
        <f t="shared" si="2"/>
        <v>2061.0920000000001</v>
      </c>
      <c r="G34" s="50">
        <f t="shared" si="5"/>
        <v>80637.562000000005</v>
      </c>
    </row>
    <row r="35" spans="1:7" x14ac:dyDescent="0.25">
      <c r="A35" s="48">
        <f t="shared" si="3"/>
        <v>45139</v>
      </c>
      <c r="B35" s="49">
        <v>20</v>
      </c>
      <c r="C35" s="20">
        <f t="shared" si="1"/>
        <v>80637.562000000005</v>
      </c>
      <c r="D35" s="50">
        <f t="shared" si="0"/>
        <v>181.435</v>
      </c>
      <c r="E35" s="50">
        <f t="shared" si="6"/>
        <v>1879.6573639644862</v>
      </c>
      <c r="F35" s="50">
        <f t="shared" si="2"/>
        <v>2061.0920000000001</v>
      </c>
      <c r="G35" s="50">
        <f t="shared" si="5"/>
        <v>78757.904999999999</v>
      </c>
    </row>
    <row r="36" spans="1:7" x14ac:dyDescent="0.25">
      <c r="A36" s="48">
        <f t="shared" si="3"/>
        <v>45170</v>
      </c>
      <c r="B36" s="49">
        <v>21</v>
      </c>
      <c r="C36" s="20">
        <f t="shared" si="1"/>
        <v>78757.904999999999</v>
      </c>
      <c r="D36" s="50">
        <f t="shared" si="0"/>
        <v>177.20500000000001</v>
      </c>
      <c r="E36" s="50">
        <f t="shared" si="6"/>
        <v>1883.8865930334061</v>
      </c>
      <c r="F36" s="50">
        <f t="shared" si="2"/>
        <v>2061.0920000000001</v>
      </c>
      <c r="G36" s="50">
        <f t="shared" si="5"/>
        <v>76874.017999999996</v>
      </c>
    </row>
    <row r="37" spans="1:7" x14ac:dyDescent="0.25">
      <c r="A37" s="48">
        <f t="shared" si="3"/>
        <v>45200</v>
      </c>
      <c r="B37" s="49">
        <v>22</v>
      </c>
      <c r="C37" s="20">
        <f t="shared" si="1"/>
        <v>76874.017999999996</v>
      </c>
      <c r="D37" s="50">
        <f t="shared" si="0"/>
        <v>172.96700000000001</v>
      </c>
      <c r="E37" s="50">
        <f t="shared" si="6"/>
        <v>1888.1253378677311</v>
      </c>
      <c r="F37" s="50">
        <f t="shared" si="2"/>
        <v>2061.0920000000001</v>
      </c>
      <c r="G37" s="50">
        <f t="shared" si="5"/>
        <v>74985.892999999996</v>
      </c>
    </row>
    <row r="38" spans="1:7" x14ac:dyDescent="0.25">
      <c r="A38" s="48">
        <f t="shared" si="3"/>
        <v>45231</v>
      </c>
      <c r="B38" s="49">
        <v>23</v>
      </c>
      <c r="C38" s="20">
        <f t="shared" si="1"/>
        <v>74985.892999999996</v>
      </c>
      <c r="D38" s="50">
        <f t="shared" si="0"/>
        <v>168.71799999999999</v>
      </c>
      <c r="E38" s="50">
        <f t="shared" si="6"/>
        <v>1892.3736198779336</v>
      </c>
      <c r="F38" s="50">
        <f t="shared" si="2"/>
        <v>2061.0920000000001</v>
      </c>
      <c r="G38" s="50">
        <f t="shared" si="5"/>
        <v>73093.519</v>
      </c>
    </row>
    <row r="39" spans="1:7" x14ac:dyDescent="0.25">
      <c r="A39" s="48">
        <f t="shared" si="3"/>
        <v>45261</v>
      </c>
      <c r="B39" s="49">
        <v>24</v>
      </c>
      <c r="C39" s="20">
        <f t="shared" si="1"/>
        <v>73093.519</v>
      </c>
      <c r="D39" s="50">
        <f t="shared" si="0"/>
        <v>164.46</v>
      </c>
      <c r="E39" s="50">
        <f t="shared" si="6"/>
        <v>1896.6314605226592</v>
      </c>
      <c r="F39" s="50">
        <f t="shared" si="2"/>
        <v>2061.0920000000001</v>
      </c>
      <c r="G39" s="50">
        <f t="shared" si="5"/>
        <v>71196.888000000006</v>
      </c>
    </row>
    <row r="40" spans="1:7" x14ac:dyDescent="0.25">
      <c r="A40" s="48">
        <f t="shared" si="3"/>
        <v>45292</v>
      </c>
      <c r="B40" s="49">
        <v>25</v>
      </c>
      <c r="C40" s="20">
        <f t="shared" si="1"/>
        <v>71196.888000000006</v>
      </c>
      <c r="D40" s="50">
        <f t="shared" si="0"/>
        <v>160.19300000000001</v>
      </c>
      <c r="E40" s="50">
        <f t="shared" si="6"/>
        <v>1900.8988813088351</v>
      </c>
      <c r="F40" s="50">
        <f t="shared" si="2"/>
        <v>2061.0920000000001</v>
      </c>
      <c r="G40" s="50">
        <f t="shared" si="5"/>
        <v>69295.989000000001</v>
      </c>
    </row>
    <row r="41" spans="1:7" x14ac:dyDescent="0.25">
      <c r="A41" s="48">
        <f t="shared" si="3"/>
        <v>45323</v>
      </c>
      <c r="B41" s="49">
        <v>26</v>
      </c>
      <c r="C41" s="20">
        <f t="shared" si="1"/>
        <v>69295.989000000001</v>
      </c>
      <c r="D41" s="50">
        <f t="shared" si="0"/>
        <v>155.916</v>
      </c>
      <c r="E41" s="50">
        <f t="shared" si="6"/>
        <v>1905.17590379178</v>
      </c>
      <c r="F41" s="50">
        <f t="shared" si="2"/>
        <v>2061.0920000000001</v>
      </c>
      <c r="G41" s="50">
        <f t="shared" si="5"/>
        <v>67390.812999999995</v>
      </c>
    </row>
    <row r="42" spans="1:7" x14ac:dyDescent="0.25">
      <c r="A42" s="48">
        <f t="shared" si="3"/>
        <v>45352</v>
      </c>
      <c r="B42" s="49">
        <v>27</v>
      </c>
      <c r="C42" s="20">
        <f t="shared" si="1"/>
        <v>67390.812999999995</v>
      </c>
      <c r="D42" s="50">
        <f t="shared" si="0"/>
        <v>151.62899999999999</v>
      </c>
      <c r="E42" s="50">
        <f t="shared" si="6"/>
        <v>1909.4625495753114</v>
      </c>
      <c r="F42" s="50">
        <f t="shared" si="2"/>
        <v>2061.0920000000001</v>
      </c>
      <c r="G42" s="50">
        <f t="shared" si="5"/>
        <v>65481.35</v>
      </c>
    </row>
    <row r="43" spans="1:7" x14ac:dyDescent="0.25">
      <c r="A43" s="48">
        <f t="shared" si="3"/>
        <v>45383</v>
      </c>
      <c r="B43" s="49">
        <v>28</v>
      </c>
      <c r="C43" s="20">
        <f t="shared" si="1"/>
        <v>65481.35</v>
      </c>
      <c r="D43" s="50">
        <f t="shared" si="0"/>
        <v>147.333</v>
      </c>
      <c r="E43" s="50">
        <f t="shared" si="6"/>
        <v>1913.7588403118559</v>
      </c>
      <c r="F43" s="50">
        <f t="shared" si="2"/>
        <v>2061.0920000000001</v>
      </c>
      <c r="G43" s="50">
        <f t="shared" si="5"/>
        <v>63567.591</v>
      </c>
    </row>
    <row r="44" spans="1:7" x14ac:dyDescent="0.25">
      <c r="A44" s="48">
        <f t="shared" si="3"/>
        <v>45413</v>
      </c>
      <c r="B44" s="49">
        <v>29</v>
      </c>
      <c r="C44" s="20">
        <f t="shared" si="1"/>
        <v>63567.591</v>
      </c>
      <c r="D44" s="50">
        <f t="shared" si="0"/>
        <v>143.02699999999999</v>
      </c>
      <c r="E44" s="50">
        <f t="shared" si="6"/>
        <v>1918.0647977025576</v>
      </c>
      <c r="F44" s="50">
        <f t="shared" si="2"/>
        <v>2061.0920000000001</v>
      </c>
      <c r="G44" s="50">
        <f t="shared" si="5"/>
        <v>61649.525999999998</v>
      </c>
    </row>
    <row r="45" spans="1:7" x14ac:dyDescent="0.25">
      <c r="A45" s="48">
        <f t="shared" si="3"/>
        <v>45444</v>
      </c>
      <c r="B45" s="49">
        <v>30</v>
      </c>
      <c r="C45" s="20">
        <f t="shared" si="1"/>
        <v>61649.525999999998</v>
      </c>
      <c r="D45" s="50">
        <f t="shared" si="0"/>
        <v>138.71100000000001</v>
      </c>
      <c r="E45" s="50">
        <f t="shared" si="6"/>
        <v>1922.3804434973881</v>
      </c>
      <c r="F45" s="50">
        <f t="shared" si="2"/>
        <v>2061.0920000000001</v>
      </c>
      <c r="G45" s="50">
        <f t="shared" si="5"/>
        <v>59727.146000000001</v>
      </c>
    </row>
    <row r="46" spans="1:7" x14ac:dyDescent="0.25">
      <c r="A46" s="48">
        <f t="shared" si="3"/>
        <v>45474</v>
      </c>
      <c r="B46" s="49">
        <v>31</v>
      </c>
      <c r="C46" s="20">
        <f t="shared" si="1"/>
        <v>59727.146000000001</v>
      </c>
      <c r="D46" s="50">
        <f t="shared" si="0"/>
        <v>134.386</v>
      </c>
      <c r="E46" s="50">
        <f t="shared" si="6"/>
        <v>1926.7057994952577</v>
      </c>
      <c r="F46" s="50">
        <f t="shared" si="2"/>
        <v>2061.0920000000001</v>
      </c>
      <c r="G46" s="50">
        <f t="shared" si="5"/>
        <v>57800.44</v>
      </c>
    </row>
    <row r="47" spans="1:7" x14ac:dyDescent="0.25">
      <c r="A47" s="48">
        <f t="shared" si="3"/>
        <v>45505</v>
      </c>
      <c r="B47" s="49">
        <v>32</v>
      </c>
      <c r="C47" s="20">
        <f t="shared" si="1"/>
        <v>57800.44</v>
      </c>
      <c r="D47" s="50">
        <f t="shared" si="0"/>
        <v>130.05099999999999</v>
      </c>
      <c r="E47" s="50">
        <f t="shared" si="6"/>
        <v>1931.0408875441219</v>
      </c>
      <c r="F47" s="50">
        <f t="shared" si="2"/>
        <v>2061.0920000000001</v>
      </c>
      <c r="G47" s="50">
        <f t="shared" si="5"/>
        <v>55869.398999999998</v>
      </c>
    </row>
    <row r="48" spans="1:7" x14ac:dyDescent="0.25">
      <c r="A48" s="48">
        <f t="shared" si="3"/>
        <v>45536</v>
      </c>
      <c r="B48" s="49">
        <v>33</v>
      </c>
      <c r="C48" s="20">
        <f t="shared" si="1"/>
        <v>55869.398999999998</v>
      </c>
      <c r="D48" s="50">
        <f t="shared" si="0"/>
        <v>125.706</v>
      </c>
      <c r="E48" s="50">
        <f t="shared" si="6"/>
        <v>1935.385729541096</v>
      </c>
      <c r="F48" s="50">
        <f t="shared" si="2"/>
        <v>2061.0920000000001</v>
      </c>
      <c r="G48" s="50">
        <f t="shared" si="5"/>
        <v>53934.012999999999</v>
      </c>
    </row>
    <row r="49" spans="1:7" x14ac:dyDescent="0.25">
      <c r="A49" s="48">
        <f t="shared" si="3"/>
        <v>45566</v>
      </c>
      <c r="B49" s="49">
        <v>34</v>
      </c>
      <c r="C49" s="20">
        <f t="shared" si="1"/>
        <v>53934.012999999999</v>
      </c>
      <c r="D49" s="50">
        <f t="shared" si="0"/>
        <v>121.352</v>
      </c>
      <c r="E49" s="50">
        <f t="shared" si="6"/>
        <v>1939.7403474325638</v>
      </c>
      <c r="F49" s="50">
        <f t="shared" si="2"/>
        <v>2061.0920000000001</v>
      </c>
      <c r="G49" s="50">
        <f t="shared" si="5"/>
        <v>51994.273000000001</v>
      </c>
    </row>
    <row r="50" spans="1:7" x14ac:dyDescent="0.25">
      <c r="A50" s="48">
        <f t="shared" si="3"/>
        <v>45597</v>
      </c>
      <c r="B50" s="49">
        <v>35</v>
      </c>
      <c r="C50" s="20">
        <f t="shared" si="1"/>
        <v>51994.273000000001</v>
      </c>
      <c r="D50" s="50">
        <f t="shared" si="0"/>
        <v>116.98699999999999</v>
      </c>
      <c r="E50" s="50">
        <f t="shared" si="6"/>
        <v>1944.104763214287</v>
      </c>
      <c r="F50" s="50">
        <f t="shared" si="2"/>
        <v>2061.0920000000001</v>
      </c>
      <c r="G50" s="50">
        <f t="shared" si="5"/>
        <v>50050.167999999998</v>
      </c>
    </row>
    <row r="51" spans="1:7" x14ac:dyDescent="0.25">
      <c r="A51" s="48">
        <f t="shared" si="3"/>
        <v>45627</v>
      </c>
      <c r="B51" s="49">
        <v>36</v>
      </c>
      <c r="C51" s="20">
        <f t="shared" si="1"/>
        <v>50050.167999999998</v>
      </c>
      <c r="D51" s="50">
        <f t="shared" si="0"/>
        <v>112.613</v>
      </c>
      <c r="E51" s="50">
        <f t="shared" si="6"/>
        <v>1948.4789989315191</v>
      </c>
      <c r="F51" s="50">
        <f t="shared" si="2"/>
        <v>2061.0920000000001</v>
      </c>
      <c r="G51" s="50">
        <f t="shared" si="5"/>
        <v>48101.688999999998</v>
      </c>
    </row>
    <row r="52" spans="1:7" x14ac:dyDescent="0.25">
      <c r="A52" s="48">
        <f t="shared" si="3"/>
        <v>45658</v>
      </c>
      <c r="B52" s="49">
        <v>37</v>
      </c>
      <c r="C52" s="20">
        <f t="shared" si="1"/>
        <v>48101.688999999998</v>
      </c>
      <c r="D52" s="50">
        <f t="shared" si="0"/>
        <v>108.229</v>
      </c>
      <c r="E52" s="50">
        <f t="shared" si="6"/>
        <v>1952.8630766791148</v>
      </c>
      <c r="F52" s="50">
        <f t="shared" si="2"/>
        <v>2061.0920000000001</v>
      </c>
      <c r="G52" s="50">
        <f t="shared" si="5"/>
        <v>46148.826000000001</v>
      </c>
    </row>
    <row r="53" spans="1:7" x14ac:dyDescent="0.25">
      <c r="A53" s="48">
        <f t="shared" si="3"/>
        <v>45689</v>
      </c>
      <c r="B53" s="49">
        <v>38</v>
      </c>
      <c r="C53" s="20">
        <f t="shared" si="1"/>
        <v>46148.826000000001</v>
      </c>
      <c r="D53" s="50">
        <f t="shared" si="0"/>
        <v>103.83499999999999</v>
      </c>
      <c r="E53" s="50">
        <f t="shared" si="6"/>
        <v>1957.257018601643</v>
      </c>
      <c r="F53" s="50">
        <f t="shared" si="2"/>
        <v>2061.0920000000001</v>
      </c>
      <c r="G53" s="50">
        <f t="shared" si="5"/>
        <v>44191.569000000003</v>
      </c>
    </row>
    <row r="54" spans="1:7" x14ac:dyDescent="0.25">
      <c r="A54" s="48">
        <f t="shared" si="3"/>
        <v>45717</v>
      </c>
      <c r="B54" s="49">
        <v>39</v>
      </c>
      <c r="C54" s="20">
        <f t="shared" si="1"/>
        <v>44191.569000000003</v>
      </c>
      <c r="D54" s="50">
        <f t="shared" si="0"/>
        <v>99.430999999999997</v>
      </c>
      <c r="E54" s="50">
        <f t="shared" si="6"/>
        <v>1961.6608468934967</v>
      </c>
      <c r="F54" s="50">
        <f t="shared" si="2"/>
        <v>2061.0920000000001</v>
      </c>
      <c r="G54" s="50">
        <f t="shared" si="5"/>
        <v>42229.908000000003</v>
      </c>
    </row>
    <row r="55" spans="1:7" x14ac:dyDescent="0.25">
      <c r="A55" s="48">
        <f t="shared" si="3"/>
        <v>45748</v>
      </c>
      <c r="B55" s="49">
        <v>40</v>
      </c>
      <c r="C55" s="20">
        <f t="shared" si="1"/>
        <v>42229.908000000003</v>
      </c>
      <c r="D55" s="50">
        <f t="shared" si="0"/>
        <v>95.016999999999996</v>
      </c>
      <c r="E55" s="50">
        <f t="shared" si="6"/>
        <v>1966.0745837990069</v>
      </c>
      <c r="F55" s="50">
        <f t="shared" si="2"/>
        <v>2061.0920000000001</v>
      </c>
      <c r="G55" s="50">
        <f t="shared" si="5"/>
        <v>40263.832999999999</v>
      </c>
    </row>
    <row r="56" spans="1:7" x14ac:dyDescent="0.25">
      <c r="A56" s="48">
        <f t="shared" si="3"/>
        <v>45778</v>
      </c>
      <c r="B56" s="49">
        <v>41</v>
      </c>
      <c r="C56" s="20">
        <f t="shared" si="1"/>
        <v>40263.832999999999</v>
      </c>
      <c r="D56" s="50">
        <f t="shared" si="0"/>
        <v>90.593999999999994</v>
      </c>
      <c r="E56" s="50">
        <f t="shared" si="6"/>
        <v>1970.4982516125549</v>
      </c>
      <c r="F56" s="50">
        <f t="shared" si="2"/>
        <v>2061.0920000000001</v>
      </c>
      <c r="G56" s="50">
        <f t="shared" si="5"/>
        <v>38293.334999999999</v>
      </c>
    </row>
    <row r="57" spans="1:7" x14ac:dyDescent="0.25">
      <c r="A57" s="48">
        <f t="shared" si="3"/>
        <v>45809</v>
      </c>
      <c r="B57" s="49">
        <v>42</v>
      </c>
      <c r="C57" s="20">
        <f t="shared" si="1"/>
        <v>38293.334999999999</v>
      </c>
      <c r="D57" s="50">
        <f t="shared" si="0"/>
        <v>86.16</v>
      </c>
      <c r="E57" s="50">
        <f t="shared" si="6"/>
        <v>1974.9318726786828</v>
      </c>
      <c r="F57" s="50">
        <f t="shared" si="2"/>
        <v>2061.0920000000001</v>
      </c>
      <c r="G57" s="50">
        <f t="shared" si="5"/>
        <v>36318.402999999998</v>
      </c>
    </row>
    <row r="58" spans="1:7" x14ac:dyDescent="0.25">
      <c r="A58" s="48">
        <f t="shared" si="3"/>
        <v>45839</v>
      </c>
      <c r="B58" s="49">
        <v>43</v>
      </c>
      <c r="C58" s="20">
        <f t="shared" si="1"/>
        <v>36318.402999999998</v>
      </c>
      <c r="D58" s="50">
        <f t="shared" si="0"/>
        <v>81.715999999999994</v>
      </c>
      <c r="E58" s="50">
        <f t="shared" si="6"/>
        <v>1979.3754693922099</v>
      </c>
      <c r="F58" s="50">
        <f t="shared" si="2"/>
        <v>2061.0920000000001</v>
      </c>
      <c r="G58" s="50">
        <f t="shared" si="5"/>
        <v>34339.027999999998</v>
      </c>
    </row>
    <row r="59" spans="1:7" x14ac:dyDescent="0.25">
      <c r="A59" s="48">
        <f t="shared" si="3"/>
        <v>45870</v>
      </c>
      <c r="B59" s="49">
        <v>44</v>
      </c>
      <c r="C59" s="20">
        <f t="shared" si="1"/>
        <v>34339.027999999998</v>
      </c>
      <c r="D59" s="50">
        <f t="shared" si="0"/>
        <v>77.263000000000005</v>
      </c>
      <c r="E59" s="50">
        <f t="shared" si="6"/>
        <v>1983.8290641983426</v>
      </c>
      <c r="F59" s="50">
        <f t="shared" si="2"/>
        <v>2061.0920000000001</v>
      </c>
      <c r="G59" s="50">
        <f t="shared" si="5"/>
        <v>32355.199000000001</v>
      </c>
    </row>
    <row r="60" spans="1:7" x14ac:dyDescent="0.25">
      <c r="A60" s="48">
        <f t="shared" si="3"/>
        <v>45901</v>
      </c>
      <c r="B60" s="49">
        <v>45</v>
      </c>
      <c r="C60" s="20">
        <f t="shared" si="1"/>
        <v>32355.199000000001</v>
      </c>
      <c r="D60" s="50">
        <f t="shared" si="0"/>
        <v>72.799000000000007</v>
      </c>
      <c r="E60" s="50">
        <f t="shared" si="6"/>
        <v>1988.2926795927888</v>
      </c>
      <c r="F60" s="50">
        <f t="shared" si="2"/>
        <v>2061.0920000000001</v>
      </c>
      <c r="G60" s="50">
        <f t="shared" si="5"/>
        <v>30366.905999999999</v>
      </c>
    </row>
    <row r="61" spans="1:7" x14ac:dyDescent="0.25">
      <c r="A61" s="48">
        <f t="shared" si="3"/>
        <v>45931</v>
      </c>
      <c r="B61" s="49">
        <v>46</v>
      </c>
      <c r="C61" s="20">
        <f t="shared" si="1"/>
        <v>30366.905999999999</v>
      </c>
      <c r="D61" s="50">
        <f t="shared" si="0"/>
        <v>68.325999999999993</v>
      </c>
      <c r="E61" s="50">
        <f t="shared" si="6"/>
        <v>1992.7663381218726</v>
      </c>
      <c r="F61" s="50">
        <f t="shared" si="2"/>
        <v>2061.0920000000001</v>
      </c>
      <c r="G61" s="50">
        <f t="shared" si="5"/>
        <v>28374.14</v>
      </c>
    </row>
    <row r="62" spans="1:7" x14ac:dyDescent="0.25">
      <c r="A62" s="48">
        <f t="shared" si="3"/>
        <v>45962</v>
      </c>
      <c r="B62" s="49">
        <v>47</v>
      </c>
      <c r="C62" s="20">
        <f t="shared" si="1"/>
        <v>28374.14</v>
      </c>
      <c r="D62" s="50">
        <f t="shared" si="0"/>
        <v>63.841999999999999</v>
      </c>
      <c r="E62" s="50">
        <f t="shared" si="6"/>
        <v>1997.2500623826468</v>
      </c>
      <c r="F62" s="50">
        <f t="shared" si="2"/>
        <v>2061.0920000000001</v>
      </c>
      <c r="G62" s="50">
        <f t="shared" si="5"/>
        <v>26376.89</v>
      </c>
    </row>
    <row r="63" spans="1:7" x14ac:dyDescent="0.25">
      <c r="A63" s="48">
        <f t="shared" si="3"/>
        <v>45992</v>
      </c>
      <c r="B63" s="49">
        <v>48</v>
      </c>
      <c r="C63" s="20">
        <f t="shared" si="1"/>
        <v>26376.89</v>
      </c>
      <c r="D63" s="50">
        <f t="shared" si="0"/>
        <v>59.347999999999999</v>
      </c>
      <c r="E63" s="50">
        <f t="shared" si="6"/>
        <v>2001.7438750230078</v>
      </c>
      <c r="F63" s="50">
        <f t="shared" si="2"/>
        <v>2061.0920000000001</v>
      </c>
      <c r="G63" s="50">
        <f t="shared" si="5"/>
        <v>24375.146000000001</v>
      </c>
    </row>
    <row r="64" spans="1:7" x14ac:dyDescent="0.25">
      <c r="A64" s="48">
        <f t="shared" si="3"/>
        <v>46023</v>
      </c>
      <c r="B64" s="49">
        <v>49</v>
      </c>
      <c r="C64" s="20">
        <f t="shared" si="1"/>
        <v>24375.146000000001</v>
      </c>
      <c r="D64" s="50">
        <f t="shared" si="0"/>
        <v>54.844000000000001</v>
      </c>
      <c r="E64" s="50">
        <f t="shared" si="6"/>
        <v>2006.2477987418094</v>
      </c>
      <c r="F64" s="50">
        <f t="shared" si="2"/>
        <v>2061.0920000000001</v>
      </c>
      <c r="G64" s="50">
        <f t="shared" si="5"/>
        <v>22368.898000000001</v>
      </c>
    </row>
    <row r="65" spans="1:7" x14ac:dyDescent="0.25">
      <c r="A65" s="48">
        <f t="shared" si="3"/>
        <v>46054</v>
      </c>
      <c r="B65" s="49">
        <v>50</v>
      </c>
      <c r="C65" s="20">
        <f t="shared" si="1"/>
        <v>22368.898000000001</v>
      </c>
      <c r="D65" s="50">
        <f t="shared" si="0"/>
        <v>50.33</v>
      </c>
      <c r="E65" s="50">
        <f t="shared" si="6"/>
        <v>2010.7618562889786</v>
      </c>
      <c r="F65" s="50">
        <f t="shared" si="2"/>
        <v>2061.0920000000001</v>
      </c>
      <c r="G65" s="50">
        <f t="shared" si="5"/>
        <v>20358.135999999999</v>
      </c>
    </row>
    <row r="66" spans="1:7" x14ac:dyDescent="0.25">
      <c r="A66" s="48">
        <f t="shared" si="3"/>
        <v>46082</v>
      </c>
      <c r="B66" s="49">
        <v>51</v>
      </c>
      <c r="C66" s="20">
        <f t="shared" si="1"/>
        <v>20358.135999999999</v>
      </c>
      <c r="D66" s="50">
        <f t="shared" si="0"/>
        <v>45.805999999999997</v>
      </c>
      <c r="E66" s="50">
        <f t="shared" si="6"/>
        <v>2015.2860704656287</v>
      </c>
      <c r="F66" s="50">
        <f t="shared" si="2"/>
        <v>2061.0920000000001</v>
      </c>
      <c r="G66" s="50">
        <f t="shared" si="5"/>
        <v>18342.849999999999</v>
      </c>
    </row>
    <row r="67" spans="1:7" x14ac:dyDescent="0.25">
      <c r="A67" s="48">
        <f t="shared" si="3"/>
        <v>46113</v>
      </c>
      <c r="B67" s="49">
        <v>52</v>
      </c>
      <c r="C67" s="20">
        <f t="shared" si="1"/>
        <v>18342.849999999999</v>
      </c>
      <c r="D67" s="50">
        <f t="shared" si="0"/>
        <v>41.271000000000001</v>
      </c>
      <c r="E67" s="50">
        <f t="shared" si="6"/>
        <v>2019.8204641241764</v>
      </c>
      <c r="F67" s="50">
        <f t="shared" si="2"/>
        <v>2061.0920000000001</v>
      </c>
      <c r="G67" s="50">
        <f t="shared" si="5"/>
        <v>16323.03</v>
      </c>
    </row>
    <row r="68" spans="1:7" x14ac:dyDescent="0.25">
      <c r="A68" s="48">
        <f t="shared" si="3"/>
        <v>46143</v>
      </c>
      <c r="B68" s="49">
        <v>53</v>
      </c>
      <c r="C68" s="20">
        <f t="shared" si="1"/>
        <v>16323.03</v>
      </c>
      <c r="D68" s="50">
        <f t="shared" si="0"/>
        <v>36.726999999999997</v>
      </c>
      <c r="E68" s="50">
        <f t="shared" si="6"/>
        <v>2024.3650601684558</v>
      </c>
      <c r="F68" s="50">
        <f t="shared" si="2"/>
        <v>2061.0920000000001</v>
      </c>
      <c r="G68" s="50">
        <f t="shared" si="5"/>
        <v>14298.665000000001</v>
      </c>
    </row>
    <row r="69" spans="1:7" x14ac:dyDescent="0.25">
      <c r="A69" s="48">
        <f t="shared" si="3"/>
        <v>46174</v>
      </c>
      <c r="B69" s="49">
        <v>54</v>
      </c>
      <c r="C69" s="20">
        <f t="shared" si="1"/>
        <v>14298.665000000001</v>
      </c>
      <c r="D69" s="50">
        <f t="shared" si="0"/>
        <v>32.171999999999997</v>
      </c>
      <c r="E69" s="50">
        <f t="shared" si="6"/>
        <v>2028.9198815538348</v>
      </c>
      <c r="F69" s="50">
        <f t="shared" si="2"/>
        <v>2061.0920000000001</v>
      </c>
      <c r="G69" s="50">
        <f t="shared" si="5"/>
        <v>12269.745000000001</v>
      </c>
    </row>
    <row r="70" spans="1:7" x14ac:dyDescent="0.25">
      <c r="A70" s="48">
        <f t="shared" si="3"/>
        <v>46204</v>
      </c>
      <c r="B70" s="49">
        <v>55</v>
      </c>
      <c r="C70" s="20">
        <f t="shared" si="1"/>
        <v>12269.745000000001</v>
      </c>
      <c r="D70" s="50">
        <f t="shared" si="0"/>
        <v>27.606999999999999</v>
      </c>
      <c r="E70" s="50">
        <f t="shared" si="6"/>
        <v>2033.4849512873309</v>
      </c>
      <c r="F70" s="50">
        <f t="shared" si="2"/>
        <v>2061.0920000000001</v>
      </c>
      <c r="G70" s="50">
        <f t="shared" si="5"/>
        <v>10236.26</v>
      </c>
    </row>
    <row r="71" spans="1:7" x14ac:dyDescent="0.25">
      <c r="A71" s="48">
        <f t="shared" si="3"/>
        <v>46235</v>
      </c>
      <c r="B71" s="49">
        <v>56</v>
      </c>
      <c r="C71" s="20">
        <f t="shared" si="1"/>
        <v>10236.26</v>
      </c>
      <c r="D71" s="50">
        <f t="shared" si="0"/>
        <v>23.032</v>
      </c>
      <c r="E71" s="50">
        <f t="shared" si="6"/>
        <v>2038.0602924277275</v>
      </c>
      <c r="F71" s="50">
        <f t="shared" si="2"/>
        <v>2061.0920000000001</v>
      </c>
      <c r="G71" s="50">
        <f t="shared" si="5"/>
        <v>8198.2000000000007</v>
      </c>
    </row>
    <row r="72" spans="1:7" x14ac:dyDescent="0.25">
      <c r="A72" s="48">
        <f t="shared" si="3"/>
        <v>46266</v>
      </c>
      <c r="B72" s="49">
        <v>57</v>
      </c>
      <c r="C72" s="20">
        <f t="shared" si="1"/>
        <v>8198.2000000000007</v>
      </c>
      <c r="D72" s="50">
        <f t="shared" si="0"/>
        <v>18.446000000000002</v>
      </c>
      <c r="E72" s="50">
        <f t="shared" si="6"/>
        <v>2042.6459280856898</v>
      </c>
      <c r="F72" s="50">
        <f t="shared" si="2"/>
        <v>2061.0920000000001</v>
      </c>
      <c r="G72" s="50">
        <f t="shared" si="5"/>
        <v>6155.5540000000001</v>
      </c>
    </row>
    <row r="73" spans="1:7" x14ac:dyDescent="0.25">
      <c r="A73" s="48">
        <f t="shared" si="3"/>
        <v>46296</v>
      </c>
      <c r="B73" s="49">
        <v>58</v>
      </c>
      <c r="C73" s="20">
        <f t="shared" si="1"/>
        <v>6155.5540000000001</v>
      </c>
      <c r="D73" s="50">
        <f t="shared" si="0"/>
        <v>13.85</v>
      </c>
      <c r="E73" s="50">
        <f t="shared" si="6"/>
        <v>2047.2418814238824</v>
      </c>
      <c r="F73" s="50">
        <f t="shared" si="2"/>
        <v>2061.0920000000001</v>
      </c>
      <c r="G73" s="50">
        <f t="shared" si="5"/>
        <v>4108.3119999999999</v>
      </c>
    </row>
    <row r="74" spans="1:7" x14ac:dyDescent="0.25">
      <c r="A74" s="48">
        <f t="shared" si="3"/>
        <v>46327</v>
      </c>
      <c r="B74" s="49">
        <v>59</v>
      </c>
      <c r="C74" s="20">
        <f t="shared" si="1"/>
        <v>4108.3119999999999</v>
      </c>
      <c r="D74" s="50">
        <f t="shared" si="0"/>
        <v>9.2439999999999998</v>
      </c>
      <c r="E74" s="50">
        <f t="shared" si="6"/>
        <v>2051.8481756570864</v>
      </c>
      <c r="F74" s="50">
        <f t="shared" si="2"/>
        <v>2061.0920000000001</v>
      </c>
      <c r="G74" s="50">
        <f t="shared" si="5"/>
        <v>2056.4639999999999</v>
      </c>
    </row>
    <row r="75" spans="1:7" x14ac:dyDescent="0.25">
      <c r="A75" s="48">
        <f t="shared" si="3"/>
        <v>46357</v>
      </c>
      <c r="B75" s="49">
        <v>60</v>
      </c>
      <c r="C75" s="20">
        <f t="shared" si="1"/>
        <v>2056.4639999999999</v>
      </c>
      <c r="D75" s="50">
        <f t="shared" si="0"/>
        <v>4.6269999999999998</v>
      </c>
      <c r="E75" s="50">
        <f t="shared" si="6"/>
        <v>2056.4648340523145</v>
      </c>
      <c r="F75" s="50">
        <f t="shared" si="2"/>
        <v>2061.0920000000001</v>
      </c>
      <c r="G75" s="60">
        <f t="shared" si="5"/>
        <v>-1E-3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5B9BE65A-8517-47A6-A0B8-EDC85143A8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1FAAA7-D48D-4148-8F48-A5CDC0E75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6BBDAC3-0EE5-48F2-91AD-CE2A0D930E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9b75d5ef-9f4b-4445-abe8-84a77c2928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Lisa 2</vt:lpstr>
      <vt:lpstr>A.H.Tammsaare pst 70, Pärnu</vt:lpstr>
      <vt:lpstr>Kolde pst 65, Tallinn</vt:lpstr>
      <vt:lpstr>Pargi tn 1, Viljandi</vt:lpstr>
      <vt:lpstr>Rahu tn 38, Jõhvi</vt:lpstr>
      <vt:lpstr>Tallinna tn 12, Paide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Anu Irval</cp:lastModifiedBy>
  <dcterms:created xsi:type="dcterms:W3CDTF">2019-05-23T12:09:36Z</dcterms:created>
  <dcterms:modified xsi:type="dcterms:W3CDTF">2021-04-08T09:03:53Z</dcterms:modified>
</cp:coreProperties>
</file>